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0.50.65\ocoin\2024\AUDITORIAS  OCOIN 2024\AUDITORÍA- Credito y Cartera\Papeles auditoria\"/>
    </mc:Choice>
  </mc:AlternateContent>
  <bookViews>
    <workbookView xWindow="0" yWindow="0" windowWidth="28800" windowHeight="12435"/>
  </bookViews>
  <sheets>
    <sheet name="CONPAG012 (11)" sheetId="1" r:id="rId1"/>
  </sheets>
  <calcPr calcId="152511"/>
</workbook>
</file>

<file path=xl/calcChain.xml><?xml version="1.0" encoding="utf-8"?>
<calcChain xmlns="http://schemas.openxmlformats.org/spreadsheetml/2006/main">
  <c r="L4" i="1" l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3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  <c r="L2" i="1"/>
  <c r="K19" i="1" l="1"/>
  <c r="K18" i="1" l="1"/>
  <c r="K17" i="1"/>
  <c r="K16" i="1"/>
  <c r="K15" i="1"/>
  <c r="K14" i="1"/>
  <c r="K13" i="1"/>
  <c r="P12" i="1"/>
  <c r="L20" i="1" l="1"/>
</calcChain>
</file>

<file path=xl/sharedStrings.xml><?xml version="1.0" encoding="utf-8"?>
<sst xmlns="http://schemas.openxmlformats.org/spreadsheetml/2006/main" count="158" uniqueCount="96">
  <si>
    <t>Fecha</t>
  </si>
  <si>
    <t>Nit Posición del Catálogo Institucional</t>
  </si>
  <si>
    <t>Identificación Posición Catálogo Institucional</t>
  </si>
  <si>
    <t>Nombre Posición Catálogo Institucional</t>
  </si>
  <si>
    <t>Recibido en Administración</t>
  </si>
  <si>
    <t>Disponible para Giro</t>
  </si>
  <si>
    <t>Autorizado No Girado</t>
  </si>
  <si>
    <t>Valor acumulado de Pagos</t>
  </si>
  <si>
    <t>Disponible Contable</t>
  </si>
  <si>
    <t>860020227</t>
  </si>
  <si>
    <t>15-12-01.</t>
  </si>
  <si>
    <t>FONDO ROTATORIO DE LA POLICIA NACIONAL</t>
  </si>
  <si>
    <t>31/10/2023</t>
  </si>
  <si>
    <t>30/11/2023</t>
  </si>
  <si>
    <t>31/01/2023</t>
  </si>
  <si>
    <t>28/02/2023</t>
  </si>
  <si>
    <t>31/03/2023</t>
  </si>
  <si>
    <t>30/04/2023</t>
  </si>
  <si>
    <t>31/05/2023</t>
  </si>
  <si>
    <t>30/06/2023</t>
  </si>
  <si>
    <t>31/07/2023</t>
  </si>
  <si>
    <t>31/08/2023</t>
  </si>
  <si>
    <t>30/09/2023</t>
  </si>
  <si>
    <t>INTERESES</t>
  </si>
  <si>
    <t>TASA</t>
  </si>
  <si>
    <t>RETORNO</t>
  </si>
  <si>
    <t>11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</si>
  <si>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</si>
  <si>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</si>
  <si>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</si>
  <si>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</si>
  <si>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</si>
  <si>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</si>
  <si>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</si>
  <si>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</si>
  <si>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</si>
  <si>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1</t>
  </si>
  <si>
    <t>29/02/2024</t>
  </si>
  <si>
    <t>31/03/2024</t>
  </si>
  <si>
    <t>30/04/2024</t>
  </si>
  <si>
    <t>0</t>
  </si>
  <si>
    <t>De acuerdo a saldo mensual de la cuenta CUN, sin considerar las obligaciones y compromisos,teniendo en cuenta que la tasa es del 8% nominal mensual para el 2023 y 0,89 nominal mensual para el 2024, los rendimientos que arroja la simulación son de $ , recursos que se pueden adicionar a los ingresos de la entidad.</t>
  </si>
  <si>
    <t>2,622,077,546,290.25</t>
  </si>
  <si>
    <t>271,065,187.05</t>
  </si>
  <si>
    <t>2,564,106,711,500.40</t>
  </si>
  <si>
    <t>1,867,376,092.05</t>
  </si>
  <si>
    <t>2,594,472,633,544.49</t>
  </si>
  <si>
    <t>2,701,077,546,290.25</t>
  </si>
  <si>
    <t>682,429,792.05</t>
  </si>
  <si>
    <t>2,612,373,534,527.42</t>
  </si>
  <si>
    <t>2,718,077,546,290.25</t>
  </si>
  <si>
    <t>688,940,860.05</t>
  </si>
  <si>
    <t>2,626,977,297,190.97</t>
  </si>
  <si>
    <t>530,177,060.05</t>
  </si>
  <si>
    <t>2,632,532,027,812.12</t>
  </si>
  <si>
    <t>2,734,257,229,616.25</t>
  </si>
  <si>
    <t>426,899,115.05</t>
  </si>
  <si>
    <t>2,640,610,255,350.23</t>
  </si>
  <si>
    <t>489,251,745.05</t>
  </si>
  <si>
    <t>2,658,377,365,539.24</t>
  </si>
  <si>
    <t>2,757,257,229,616.25</t>
  </si>
  <si>
    <t>567,478,280.05</t>
  </si>
  <si>
    <t>2,664,096,473,948.53</t>
  </si>
  <si>
    <t>2,767,257,229,616.25</t>
  </si>
  <si>
    <t>813,498,467.05</t>
  </si>
  <si>
    <t>2,674,215,345,069.40</t>
  </si>
  <si>
    <t>2,783,257,229,616.25</t>
  </si>
  <si>
    <t>1,067,611,837.40</t>
  </si>
  <si>
    <t>2,695,819,196,945.10</t>
  </si>
  <si>
    <t>2,798,257,229,616.25</t>
  </si>
  <si>
    <t>1,183,951,342.40</t>
  </si>
  <si>
    <t>2,723,355,925,633.69</t>
  </si>
  <si>
    <t>2,823,957,229,616.25</t>
  </si>
  <si>
    <t>1,076,115,233.40</t>
  </si>
  <si>
    <t>2,804,130,822,887.71</t>
  </si>
  <si>
    <t>2,856,457,229,616.25</t>
  </si>
  <si>
    <t>851,508,353.40</t>
  </si>
  <si>
    <t>2,806,969,207,215.05</t>
  </si>
  <si>
    <t>2,923,457,229,616.25</t>
  </si>
  <si>
    <t>918,659,346.40</t>
  </si>
  <si>
    <t>2,818,480,505,270.22</t>
  </si>
  <si>
    <t>1,240,914,865.40</t>
  </si>
  <si>
    <t>2,826,724,191,227.77</t>
  </si>
  <si>
    <t>2,937,457,229,616.25</t>
  </si>
  <si>
    <t>1,261,433,173.16</t>
  </si>
  <si>
    <t>2,848,273,812,168.33</t>
  </si>
  <si>
    <t>2,960,460,638,732.25</t>
  </si>
  <si>
    <t>989,408,724.40</t>
  </si>
  <si>
    <t>2,864,430,467,275.04</t>
  </si>
  <si>
    <t>7,766,946,836.01</t>
  </si>
  <si>
    <t>2,877,872,647,649.08</t>
  </si>
  <si>
    <t>31/12/2023</t>
  </si>
  <si>
    <t>31/01/2024</t>
  </si>
  <si>
    <t>31/05/2024</t>
  </si>
  <si>
    <t>26/06/2024</t>
  </si>
  <si>
    <t>asesoria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</si>
</sst>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\ #,##0.00_);[Red]\(&quot;$&quot;\ #,##0.00\)"/>
    <numFmt numFmtId="164" formatCode="_-* #,##0.00_-;\-* #,##0.00_-;_-* &quot;-&quot;??_-;_-@_-"/>
    <numFmt numFmtId="165" formatCode="#,##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9">
    <xf numFmtId="0" fontId="0" fillId="0" borderId="0" xfId="0"/>
    <xf numFmtId="49" fontId="16" fillId="0" borderId="10" xfId="0" applyNumberFormat="1" applyFont="1" applyBorder="1" applyAlignment="1">
      <alignment horizontal="center" vertical="center" wrapText="1"/>
    </xf>
    <xf numFmtId="49" fontId="0" fillId="0" borderId="10" xfId="0" applyNumberFormat="1" applyBorder="1" applyAlignment="1">
      <alignment wrapText="1"/>
    </xf>
    <xf numFmtId="164" fontId="16" fillId="0" borderId="10" xfId="1" applyFont="1" applyBorder="1" applyAlignment="1">
      <alignment horizontal="center" vertical="center" wrapText="1"/>
    </xf>
    <xf numFmtId="164" fontId="0" fillId="0" borderId="0" xfId="1" applyFont="1"/>
    <xf numFmtId="4" fontId="0" fillId="0" borderId="0" xfId="0" applyNumberFormat="1"/>
    <xf numFmtId="164" fontId="16" fillId="0" borderId="12" xfId="1" applyFont="1" applyBorder="1" applyAlignment="1">
      <alignment horizontal="center" vertical="center" wrapText="1"/>
    </xf>
    <xf numFmtId="164" fontId="16" fillId="0" borderId="11" xfId="1" applyFont="1" applyBorder="1" applyAlignment="1">
      <alignment horizontal="center" vertical="center" wrapText="1"/>
    </xf>
    <xf numFmtId="164" fontId="16" fillId="0" borderId="11" xfId="1" applyFont="1" applyFill="1" applyBorder="1" applyAlignment="1">
      <alignment horizontal="center" vertical="center" wrapText="1"/>
    </xf>
    <xf numFmtId="164" fontId="0" fillId="0" borderId="11" xfId="1" applyFont="1" applyBorder="1" applyAlignment="1">
      <alignment wrapText="1"/>
    </xf>
    <xf numFmtId="8" fontId="0" fillId="0" borderId="11" xfId="0" applyNumberFormat="1" applyBorder="1" applyAlignment="1">
      <alignment wrapText="1"/>
    </xf>
    <xf numFmtId="165" fontId="0" fillId="0" borderId="0" xfId="1" applyNumberFormat="1" applyFont="1"/>
    <xf numFmtId="164" fontId="0" fillId="0" borderId="0" xfId="0" applyNumberFormat="1"/>
    <xf numFmtId="164" fontId="0" fillId="0" borderId="14" xfId="1" applyFont="1" applyBorder="1" applyAlignment="1">
      <alignment wrapText="1"/>
    </xf>
    <xf numFmtId="49" fontId="0" fillId="0" borderId="11" xfId="0" applyNumberFormat="1" applyBorder="1" applyAlignment="1">
      <alignment wrapText="1"/>
    </xf>
    <xf numFmtId="2" fontId="0" fillId="0" borderId="0" xfId="0" applyNumberFormat="1" applyFill="1" applyBorder="1" applyAlignment="1">
      <alignment horizontal="left" vertical="center" wrapText="1"/>
    </xf>
    <xf numFmtId="2" fontId="0" fillId="0" borderId="0" xfId="0" applyNumberFormat="1" applyFill="1" applyBorder="1" applyAlignment="1">
      <alignment horizontal="center" vertical="center" wrapText="1"/>
    </xf>
    <xf numFmtId="3" fontId="0" fillId="0" borderId="10" xfId="0" applyNumberFormat="1" applyBorder="1" applyAlignment="1">
      <alignment wrapText="1"/>
    </xf>
    <xf numFmtId="49" fontId="0" fillId="33" borderId="10" xfId="0" applyNumberFormat="1" applyFill="1" applyBorder="1" applyAlignment="1">
      <alignment wrapText="1"/>
    </xf>
    <xf numFmtId="49" fontId="0" fillId="33" borderId="11" xfId="0" applyNumberFormat="1" applyFill="1" applyBorder="1" applyAlignment="1">
      <alignment wrapText="1"/>
    </xf>
    <xf numFmtId="3" fontId="0" fillId="33" borderId="10" xfId="0" applyNumberFormat="1" applyFill="1" applyBorder="1" applyAlignment="1">
      <alignment wrapText="1"/>
    </xf>
    <xf numFmtId="164" fontId="0" fillId="33" borderId="11" xfId="1" applyFont="1" applyFill="1" applyBorder="1" applyAlignment="1">
      <alignment wrapText="1"/>
    </xf>
    <xf numFmtId="8" fontId="0" fillId="33" borderId="11" xfId="0" applyNumberFormat="1" applyFill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33" borderId="12" xfId="0" applyNumberFormat="1" applyFill="1" applyBorder="1" applyAlignment="1">
      <alignment wrapText="1"/>
    </xf>
    <xf numFmtId="49" fontId="0" fillId="0" borderId="15" xfId="0" applyNumberFormat="1" applyBorder="1" applyAlignment="1">
      <alignment wrapText="1"/>
    </xf>
    <xf numFmtId="49" fontId="0" fillId="33" borderId="15" xfId="0" applyNumberFormat="1" applyFill="1" applyBorder="1" applyAlignment="1">
      <alignment wrapText="1"/>
    </xf>
    <xf numFmtId="49" fontId="16" fillId="0" borderId="13" xfId="0" applyNumberFormat="1" applyFont="1" applyBorder="1" applyAlignment="1">
      <alignment horizontal="center" vertical="center" wrapText="1"/>
    </xf>
    <xf numFmtId="3" fontId="14" fillId="33" borderId="10" xfId="0" applyNumberFormat="1" applyFont="1" applyFill="1" applyBorder="1" applyAlignment="1">
      <alignment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showGridLines="0" tabSelected="1" workbookViewId="0">
      <selection activeCell="I15" sqref="I15"/>
    </sheetView>
  </sheetViews>
  <sheetFormatPr baseColWidth="10" defaultRowHeight="15" x14ac:dyDescent="0.25"/>
  <cols>
    <col min="1" max="1" width="10.7109375" bestFit="1" customWidth="1"/>
    <col min="2" max="2" width="10.7109375" customWidth="1"/>
    <col min="3" max="3" width="13.5703125" customWidth="1"/>
    <col min="4" max="4" width="18.140625" customWidth="1"/>
    <col min="5" max="5" width="41.85546875" bestFit="1" customWidth="1"/>
    <col min="6" max="6" width="25.5703125" style="4" bestFit="1" customWidth="1"/>
    <col min="7" max="7" width="19.28515625" style="4" bestFit="1" customWidth="1"/>
    <col min="8" max="8" width="20.28515625" style="4" bestFit="1" customWidth="1"/>
    <col min="9" max="9" width="24.42578125" style="4" bestFit="1" customWidth="1"/>
    <col min="10" max="10" width="19.140625" style="4" bestFit="1" customWidth="1"/>
    <col min="11" max="11" width="6.7109375" style="4" bestFit="1" customWidth="1"/>
    <col min="12" max="12" width="17.85546875" style="4" bestFit="1" customWidth="1"/>
    <col min="13" max="13" width="19.28515625" bestFit="1" customWidth="1"/>
    <col min="14" max="14" width="19.5703125" bestFit="1" customWidth="1"/>
    <col min="15" max="15" width="15.28515625" bestFit="1" customWidth="1"/>
  </cols>
  <sheetData>
    <row r="1" spans="1:16" ht="54.75" customHeight="1" x14ac:dyDescent="0.25">
      <c r="A1" s="1" t="s">
        <v>0</v>
      </c>
      <c r="B1" s="27"/>
      <c r="C1" s="1" t="s">
        <v>1</v>
      </c>
      <c r="D1" s="1" t="s">
        <v>2</v>
      </c>
      <c r="E1" s="1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6" t="s">
        <v>8</v>
      </c>
      <c r="K1" s="7" t="s">
        <v>24</v>
      </c>
      <c r="L1" s="7" t="s">
        <v>23</v>
      </c>
      <c r="M1" s="8" t="s">
        <v>25</v>
      </c>
    </row>
    <row r="2" spans="1:16" x14ac:dyDescent="0.25">
      <c r="A2" s="23" t="s">
        <v>14</v>
      </c>
      <c r="B2" s="14" t="s">
        <v>26</v>
      </c>
      <c r="C2" s="25" t="s">
        <v>9</v>
      </c>
      <c r="D2" s="2" t="s">
        <v>10</v>
      </c>
      <c r="E2" s="2" t="s">
        <v>11</v>
      </c>
      <c r="F2" s="2" t="s">
        <v>42</v>
      </c>
      <c r="G2" s="28">
        <v>57699769602.800003</v>
      </c>
      <c r="H2" s="2" t="s">
        <v>43</v>
      </c>
      <c r="I2" s="2" t="s">
        <v>44</v>
      </c>
      <c r="J2" s="28">
        <v>57970834789.849998</v>
      </c>
      <c r="K2" s="9">
        <v>0.08</v>
      </c>
      <c r="L2" s="9">
        <f>+M2-G2</f>
        <v>509793886.67906952</v>
      </c>
      <c r="M2" s="10">
        <f>G2*(1+K2%)^B2</f>
        <v>58209563489.479073</v>
      </c>
      <c r="N2" s="12"/>
      <c r="O2" s="5"/>
    </row>
    <row r="3" spans="1:16" x14ac:dyDescent="0.25">
      <c r="A3" s="23" t="s">
        <v>15</v>
      </c>
      <c r="B3" s="14" t="s">
        <v>27</v>
      </c>
      <c r="C3" s="25" t="s">
        <v>9</v>
      </c>
      <c r="D3" s="2" t="s">
        <v>10</v>
      </c>
      <c r="E3" s="2" t="s">
        <v>11</v>
      </c>
      <c r="F3" s="2" t="s">
        <v>42</v>
      </c>
      <c r="G3" s="17">
        <v>25737536653.709999</v>
      </c>
      <c r="H3" s="2" t="s">
        <v>45</v>
      </c>
      <c r="I3" s="2" t="s">
        <v>46</v>
      </c>
      <c r="J3" s="17">
        <v>27604912745.759998</v>
      </c>
      <c r="K3" s="9">
        <v>0.08</v>
      </c>
      <c r="L3" s="9">
        <f>+M3-G3</f>
        <v>206643117.81551743</v>
      </c>
      <c r="M3" s="10">
        <f>G3*(1+K3%)^B3</f>
        <v>25944179771.525517</v>
      </c>
      <c r="N3" s="12"/>
    </row>
    <row r="4" spans="1:16" x14ac:dyDescent="0.25">
      <c r="A4" s="23" t="s">
        <v>16</v>
      </c>
      <c r="B4" s="14" t="s">
        <v>28</v>
      </c>
      <c r="C4" s="25" t="s">
        <v>9</v>
      </c>
      <c r="D4" s="2" t="s">
        <v>10</v>
      </c>
      <c r="E4" s="2" t="s">
        <v>11</v>
      </c>
      <c r="F4" s="2" t="s">
        <v>47</v>
      </c>
      <c r="G4" s="17">
        <v>88021581970.779999</v>
      </c>
      <c r="H4" s="2" t="s">
        <v>48</v>
      </c>
      <c r="I4" s="2" t="s">
        <v>49</v>
      </c>
      <c r="J4" s="17">
        <v>88704011762.830002</v>
      </c>
      <c r="K4" s="9">
        <v>0.08</v>
      </c>
      <c r="L4" s="9">
        <f t="shared" ref="L4:L19" si="0">+M4-G4</f>
        <v>635787197.61679077</v>
      </c>
      <c r="M4" s="10">
        <f t="shared" ref="M4:M19" si="1">G4*(1+K4%)^B4</f>
        <v>88657369168.39679</v>
      </c>
      <c r="N4" s="12"/>
    </row>
    <row r="5" spans="1:16" x14ac:dyDescent="0.25">
      <c r="A5" s="23" t="s">
        <v>17</v>
      </c>
      <c r="B5" s="14" t="s">
        <v>29</v>
      </c>
      <c r="C5" s="25" t="s">
        <v>9</v>
      </c>
      <c r="D5" s="2" t="s">
        <v>10</v>
      </c>
      <c r="E5" s="2" t="s">
        <v>11</v>
      </c>
      <c r="F5" s="2" t="s">
        <v>50</v>
      </c>
      <c r="G5" s="17">
        <v>90411308239.229996</v>
      </c>
      <c r="H5" s="2" t="s">
        <v>51</v>
      </c>
      <c r="I5" s="2" t="s">
        <v>52</v>
      </c>
      <c r="J5" s="17">
        <v>91100249099.279999</v>
      </c>
      <c r="K5" s="9">
        <v>0.08</v>
      </c>
      <c r="L5" s="9">
        <f t="shared" si="0"/>
        <v>580255138.24165344</v>
      </c>
      <c r="M5" s="10">
        <f t="shared" si="1"/>
        <v>90991563377.471649</v>
      </c>
      <c r="N5" s="12"/>
    </row>
    <row r="6" spans="1:16" x14ac:dyDescent="0.25">
      <c r="A6" s="23" t="s">
        <v>18</v>
      </c>
      <c r="B6" s="14" t="s">
        <v>30</v>
      </c>
      <c r="C6" s="25" t="s">
        <v>9</v>
      </c>
      <c r="D6" s="2" t="s">
        <v>10</v>
      </c>
      <c r="E6" s="2" t="s">
        <v>11</v>
      </c>
      <c r="F6" s="2" t="s">
        <v>50</v>
      </c>
      <c r="G6" s="17">
        <v>85015341418.080002</v>
      </c>
      <c r="H6" s="2" t="s">
        <v>53</v>
      </c>
      <c r="I6" s="2" t="s">
        <v>54</v>
      </c>
      <c r="J6" s="17">
        <v>85545518478.130005</v>
      </c>
      <c r="K6" s="9">
        <v>0.08</v>
      </c>
      <c r="L6" s="9">
        <f t="shared" si="0"/>
        <v>477230042.82415771</v>
      </c>
      <c r="M6" s="10">
        <f t="shared" si="1"/>
        <v>85492571460.90416</v>
      </c>
      <c r="N6" s="12"/>
    </row>
    <row r="7" spans="1:16" x14ac:dyDescent="0.25">
      <c r="A7" s="23" t="s">
        <v>19</v>
      </c>
      <c r="B7" s="14" t="s">
        <v>31</v>
      </c>
      <c r="C7" s="25" t="s">
        <v>9</v>
      </c>
      <c r="D7" s="2" t="s">
        <v>10</v>
      </c>
      <c r="E7" s="2" t="s">
        <v>11</v>
      </c>
      <c r="F7" s="2" t="s">
        <v>55</v>
      </c>
      <c r="G7" s="17">
        <v>93220075150.970001</v>
      </c>
      <c r="H7" s="2" t="s">
        <v>56</v>
      </c>
      <c r="I7" s="2" t="s">
        <v>57</v>
      </c>
      <c r="J7" s="17">
        <v>93646974266.020004</v>
      </c>
      <c r="K7" s="9">
        <v>0.08</v>
      </c>
      <c r="L7" s="9">
        <f t="shared" si="0"/>
        <v>448352228.59259033</v>
      </c>
      <c r="M7" s="10">
        <f t="shared" si="1"/>
        <v>93668427379.562592</v>
      </c>
      <c r="N7" s="12"/>
    </row>
    <row r="8" spans="1:16" x14ac:dyDescent="0.25">
      <c r="A8" s="23" t="s">
        <v>20</v>
      </c>
      <c r="B8" s="14" t="s">
        <v>32</v>
      </c>
      <c r="C8" s="25" t="s">
        <v>9</v>
      </c>
      <c r="D8" s="2" t="s">
        <v>10</v>
      </c>
      <c r="E8" s="2" t="s">
        <v>11</v>
      </c>
      <c r="F8" s="2" t="s">
        <v>55</v>
      </c>
      <c r="G8" s="17">
        <v>75390612331.960007</v>
      </c>
      <c r="H8" s="2" t="s">
        <v>58</v>
      </c>
      <c r="I8" s="2" t="s">
        <v>59</v>
      </c>
      <c r="J8" s="17">
        <v>75879864077.009995</v>
      </c>
      <c r="K8" s="9">
        <v>0.08</v>
      </c>
      <c r="L8" s="9">
        <f t="shared" si="0"/>
        <v>302045335.40110779</v>
      </c>
      <c r="M8" s="10">
        <f t="shared" si="1"/>
        <v>75692657667.361115</v>
      </c>
      <c r="N8" s="12"/>
    </row>
    <row r="9" spans="1:16" x14ac:dyDescent="0.25">
      <c r="A9" s="23" t="s">
        <v>21</v>
      </c>
      <c r="B9" s="14" t="s">
        <v>33</v>
      </c>
      <c r="C9" s="25" t="s">
        <v>9</v>
      </c>
      <c r="D9" s="2" t="s">
        <v>10</v>
      </c>
      <c r="E9" s="2" t="s">
        <v>11</v>
      </c>
      <c r="F9" s="2" t="s">
        <v>60</v>
      </c>
      <c r="G9" s="17">
        <v>92593277387.669998</v>
      </c>
      <c r="H9" s="2" t="s">
        <v>61</v>
      </c>
      <c r="I9" s="2" t="s">
        <v>62</v>
      </c>
      <c r="J9" s="17">
        <v>93160755667.720001</v>
      </c>
      <c r="K9" s="9">
        <v>0.08</v>
      </c>
      <c r="L9" s="9">
        <f t="shared" si="0"/>
        <v>296654235.49465942</v>
      </c>
      <c r="M9" s="10">
        <f t="shared" si="1"/>
        <v>92889931623.164658</v>
      </c>
      <c r="N9" s="12"/>
    </row>
    <row r="10" spans="1:16" x14ac:dyDescent="0.25">
      <c r="A10" s="23" t="s">
        <v>22</v>
      </c>
      <c r="B10" s="14" t="s">
        <v>34</v>
      </c>
      <c r="C10" s="25" t="s">
        <v>9</v>
      </c>
      <c r="D10" s="2" t="s">
        <v>10</v>
      </c>
      <c r="E10" s="2" t="s">
        <v>11</v>
      </c>
      <c r="F10" s="2" t="s">
        <v>63</v>
      </c>
      <c r="G10" s="17">
        <v>92228386079.800003</v>
      </c>
      <c r="H10" s="2" t="s">
        <v>64</v>
      </c>
      <c r="I10" s="2" t="s">
        <v>65</v>
      </c>
      <c r="J10" s="17">
        <v>93041884546.850006</v>
      </c>
      <c r="K10" s="9">
        <v>0.08</v>
      </c>
      <c r="L10" s="9">
        <f t="shared" si="0"/>
        <v>221525252.31370544</v>
      </c>
      <c r="M10" s="10">
        <f t="shared" si="1"/>
        <v>92449911332.113708</v>
      </c>
      <c r="N10" s="12"/>
    </row>
    <row r="11" spans="1:16" x14ac:dyDescent="0.25">
      <c r="A11" s="23" t="s">
        <v>12</v>
      </c>
      <c r="B11" s="14" t="s">
        <v>35</v>
      </c>
      <c r="C11" s="25" t="s">
        <v>9</v>
      </c>
      <c r="D11" s="2" t="s">
        <v>10</v>
      </c>
      <c r="E11" s="2" t="s">
        <v>11</v>
      </c>
      <c r="F11" s="2" t="s">
        <v>66</v>
      </c>
      <c r="G11" s="17">
        <v>86370420833.75</v>
      </c>
      <c r="H11" s="2" t="s">
        <v>67</v>
      </c>
      <c r="I11" s="2" t="s">
        <v>68</v>
      </c>
      <c r="J11" s="17">
        <v>87438032671.149994</v>
      </c>
      <c r="K11" s="9">
        <v>0.08</v>
      </c>
      <c r="L11" s="9">
        <f t="shared" si="0"/>
        <v>138247950.40332031</v>
      </c>
      <c r="M11" s="10">
        <f t="shared" si="1"/>
        <v>86508668784.15332</v>
      </c>
      <c r="N11" s="12"/>
    </row>
    <row r="12" spans="1:16" x14ac:dyDescent="0.25">
      <c r="A12" s="23" t="s">
        <v>13</v>
      </c>
      <c r="B12" s="14" t="s">
        <v>36</v>
      </c>
      <c r="C12" s="25" t="s">
        <v>9</v>
      </c>
      <c r="D12" s="2" t="s">
        <v>10</v>
      </c>
      <c r="E12" s="2" t="s">
        <v>11</v>
      </c>
      <c r="F12" s="2" t="s">
        <v>69</v>
      </c>
      <c r="G12" s="17">
        <v>73717352640.160004</v>
      </c>
      <c r="H12" s="2" t="s">
        <v>70</v>
      </c>
      <c r="I12" s="2" t="s">
        <v>71</v>
      </c>
      <c r="J12" s="17">
        <v>74901303982.559998</v>
      </c>
      <c r="K12" s="13">
        <v>0.08</v>
      </c>
      <c r="L12" s="9">
        <f t="shared" si="0"/>
        <v>58973882.112121582</v>
      </c>
      <c r="M12" s="10">
        <f t="shared" si="1"/>
        <v>73776326522.272125</v>
      </c>
      <c r="N12" s="12"/>
      <c r="P12">
        <f>9.6/12</f>
        <v>0.79999999999999993</v>
      </c>
    </row>
    <row r="13" spans="1:16" x14ac:dyDescent="0.25">
      <c r="A13" s="23" t="s">
        <v>91</v>
      </c>
      <c r="B13" s="14" t="s">
        <v>40</v>
      </c>
      <c r="C13" s="25" t="s">
        <v>9</v>
      </c>
      <c r="D13" s="2" t="s">
        <v>10</v>
      </c>
      <c r="E13" s="2" t="s">
        <v>11</v>
      </c>
      <c r="F13" s="2" t="s">
        <v>72</v>
      </c>
      <c r="G13" s="17">
        <v>18750291495.139999</v>
      </c>
      <c r="H13" s="2" t="s">
        <v>73</v>
      </c>
      <c r="I13" s="2" t="s">
        <v>74</v>
      </c>
      <c r="J13" s="17">
        <v>19826406728.540001</v>
      </c>
      <c r="K13" s="9">
        <f>((1+(0.89/100))-1)*10</f>
        <v>8.899999999999908E-2</v>
      </c>
      <c r="L13" s="9">
        <f t="shared" si="0"/>
        <v>0</v>
      </c>
      <c r="M13" s="10">
        <f t="shared" si="1"/>
        <v>18750291495.139999</v>
      </c>
      <c r="N13" s="12"/>
    </row>
    <row r="14" spans="1:16" x14ac:dyDescent="0.25">
      <c r="A14" s="24" t="s">
        <v>92</v>
      </c>
      <c r="B14" s="19" t="s">
        <v>26</v>
      </c>
      <c r="C14" s="26" t="s">
        <v>9</v>
      </c>
      <c r="D14" s="18" t="s">
        <v>10</v>
      </c>
      <c r="E14" s="18" t="s">
        <v>11</v>
      </c>
      <c r="F14" s="18" t="s">
        <v>75</v>
      </c>
      <c r="G14" s="20">
        <v>48636514047.800003</v>
      </c>
      <c r="H14" s="18" t="s">
        <v>76</v>
      </c>
      <c r="I14" s="18" t="s">
        <v>77</v>
      </c>
      <c r="J14" s="20">
        <v>49488022401.199997</v>
      </c>
      <c r="K14" s="21">
        <f t="shared" ref="K14:K19" si="2">((1+(0.89/100))-1)*10</f>
        <v>8.899999999999908E-2</v>
      </c>
      <c r="L14" s="21">
        <f t="shared" si="0"/>
        <v>478276014.05719757</v>
      </c>
      <c r="M14" s="22">
        <f t="shared" si="1"/>
        <v>49114790061.857201</v>
      </c>
      <c r="N14" s="12"/>
    </row>
    <row r="15" spans="1:16" x14ac:dyDescent="0.25">
      <c r="A15" s="24" t="s">
        <v>37</v>
      </c>
      <c r="B15" s="19" t="s">
        <v>27</v>
      </c>
      <c r="C15" s="26" t="s">
        <v>9</v>
      </c>
      <c r="D15" s="18" t="s">
        <v>10</v>
      </c>
      <c r="E15" s="18" t="s">
        <v>11</v>
      </c>
      <c r="F15" s="18" t="s">
        <v>78</v>
      </c>
      <c r="G15" s="20">
        <v>104058064999.63</v>
      </c>
      <c r="H15" s="18" t="s">
        <v>79</v>
      </c>
      <c r="I15" s="18" t="s">
        <v>80</v>
      </c>
      <c r="J15" s="20">
        <v>104976724346.03</v>
      </c>
      <c r="K15" s="21">
        <f t="shared" si="2"/>
        <v>8.899999999999908E-2</v>
      </c>
      <c r="L15" s="21">
        <f t="shared" si="0"/>
        <v>929834692.84509277</v>
      </c>
      <c r="M15" s="22">
        <f t="shared" si="1"/>
        <v>104987899692.4751</v>
      </c>
      <c r="N15" s="12"/>
    </row>
    <row r="16" spans="1:16" x14ac:dyDescent="0.25">
      <c r="A16" s="24" t="s">
        <v>38</v>
      </c>
      <c r="B16" s="19" t="s">
        <v>28</v>
      </c>
      <c r="C16" s="26" t="s">
        <v>9</v>
      </c>
      <c r="D16" s="18" t="s">
        <v>10</v>
      </c>
      <c r="E16" s="18" t="s">
        <v>11</v>
      </c>
      <c r="F16" s="18" t="s">
        <v>78</v>
      </c>
      <c r="G16" s="20">
        <v>95492123523.080002</v>
      </c>
      <c r="H16" s="18" t="s">
        <v>81</v>
      </c>
      <c r="I16" s="18" t="s">
        <v>82</v>
      </c>
      <c r="J16" s="20">
        <v>96733038388.479996</v>
      </c>
      <c r="K16" s="21">
        <f t="shared" si="2"/>
        <v>8.899999999999908E-2</v>
      </c>
      <c r="L16" s="21">
        <f t="shared" si="0"/>
        <v>767620586.96824646</v>
      </c>
      <c r="M16" s="22">
        <f t="shared" si="1"/>
        <v>96259744110.048248</v>
      </c>
      <c r="N16" s="12"/>
    </row>
    <row r="17" spans="1:15" x14ac:dyDescent="0.25">
      <c r="A17" s="24" t="s">
        <v>39</v>
      </c>
      <c r="B17" s="19" t="s">
        <v>29</v>
      </c>
      <c r="C17" s="26" t="s">
        <v>9</v>
      </c>
      <c r="D17" s="18" t="s">
        <v>10</v>
      </c>
      <c r="E17" s="18" t="s">
        <v>11</v>
      </c>
      <c r="F17" s="18" t="s">
        <v>83</v>
      </c>
      <c r="G17" s="20">
        <v>87921984274.759995</v>
      </c>
      <c r="H17" s="18" t="s">
        <v>84</v>
      </c>
      <c r="I17" s="18" t="s">
        <v>85</v>
      </c>
      <c r="J17" s="20">
        <v>89183417447.919998</v>
      </c>
      <c r="K17" s="21">
        <f t="shared" si="2"/>
        <v>8.899999999999908E-2</v>
      </c>
      <c r="L17" s="21">
        <f t="shared" si="0"/>
        <v>627958007.01274109</v>
      </c>
      <c r="M17" s="22">
        <f t="shared" si="1"/>
        <v>88549942281.772736</v>
      </c>
      <c r="N17" s="12"/>
    </row>
    <row r="18" spans="1:15" x14ac:dyDescent="0.25">
      <c r="A18" s="24" t="s">
        <v>93</v>
      </c>
      <c r="B18" s="19" t="s">
        <v>30</v>
      </c>
      <c r="C18" s="26" t="s">
        <v>9</v>
      </c>
      <c r="D18" s="18" t="s">
        <v>10</v>
      </c>
      <c r="E18" s="18" t="s">
        <v>11</v>
      </c>
      <c r="F18" s="18" t="s">
        <v>86</v>
      </c>
      <c r="G18" s="20">
        <v>95040762732.809998</v>
      </c>
      <c r="H18" s="18" t="s">
        <v>87</v>
      </c>
      <c r="I18" s="18" t="s">
        <v>88</v>
      </c>
      <c r="J18" s="20">
        <v>96030171457.210007</v>
      </c>
      <c r="K18" s="21">
        <f t="shared" si="2"/>
        <v>8.899999999999908E-2</v>
      </c>
      <c r="L18" s="21">
        <f t="shared" si="0"/>
        <v>593687216.49273682</v>
      </c>
      <c r="M18" s="22">
        <f t="shared" si="1"/>
        <v>95634449949.302734</v>
      </c>
      <c r="N18" s="12"/>
    </row>
    <row r="19" spans="1:15" x14ac:dyDescent="0.25">
      <c r="A19" s="24" t="s">
        <v>94</v>
      </c>
      <c r="B19" s="19" t="s">
        <v>31</v>
      </c>
      <c r="C19" s="26" t="s">
        <v>9</v>
      </c>
      <c r="D19" s="18" t="s">
        <v>10</v>
      </c>
      <c r="E19" s="18" t="s">
        <v>11</v>
      </c>
      <c r="F19" s="18" t="s">
        <v>86</v>
      </c>
      <c r="G19" s="20">
        <v>74821044247.160004</v>
      </c>
      <c r="H19" s="18" t="s">
        <v>89</v>
      </c>
      <c r="I19" s="18" t="s">
        <v>90</v>
      </c>
      <c r="J19" s="20">
        <v>82587991083.169998</v>
      </c>
      <c r="K19" s="21">
        <f t="shared" si="2"/>
        <v>8.899999999999908E-2</v>
      </c>
      <c r="L19" s="21">
        <f t="shared" si="0"/>
        <v>400434418.15185547</v>
      </c>
      <c r="M19" s="22">
        <f t="shared" si="1"/>
        <v>75221478665.311859</v>
      </c>
      <c r="N19" s="12"/>
    </row>
    <row r="20" spans="1:15" x14ac:dyDescent="0.25">
      <c r="L20" s="4">
        <f>SUM(L2:L19)</f>
        <v>7673319203.0225639</v>
      </c>
      <c r="N20" s="12"/>
      <c r="O20" s="5"/>
    </row>
    <row r="21" spans="1:15" ht="165" customHeight="1" x14ac:dyDescent="0.25">
      <c r="A21" s="16" t="s">
        <v>41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</row>
    <row r="22" spans="1:15" ht="123" customHeight="1" x14ac:dyDescent="0.25"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7" spans="1:15" x14ac:dyDescent="0.25">
      <c r="J27" s="11"/>
    </row>
    <row r="28" spans="1:15" x14ac:dyDescent="0.25">
      <c r="B28" t="s">
        <v>95</v>
      </c>
    </row>
    <row r="29" spans="1:15" x14ac:dyDescent="0.25">
      <c r="B29">
        <v>7020</v>
      </c>
    </row>
  </sheetData>
  <mergeCells count="2">
    <mergeCell ref="D22:M22"/>
    <mergeCell ref="A21:M2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CONPAG012 (11)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Liliana Achury</dc:creator>
  <cp:lastModifiedBy>Leydi Johanna Alonso Torres</cp:lastModifiedBy>
  <dcterms:created xsi:type="dcterms:W3CDTF">2023-12-01T14:59:23Z</dcterms:created>
  <dcterms:modified xsi:type="dcterms:W3CDTF">2024-06-27T19:25:25Z</dcterms:modified>
</cp:coreProperties>
</file>