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10.50.65\ocoin\2024\AUDITORIAS  OCOIN 2024\AUDITORÍA- Credito y Cartera\Papeles auditoria\"/>
    </mc:Choice>
  </mc:AlternateContent>
  <bookViews>
    <workbookView xWindow="0" yWindow="0" windowWidth="28800" windowHeight="12435" tabRatio="874" activeTab="2"/>
  </bookViews>
  <sheets>
    <sheet name="SALDO INCIAL BANCOS 2024" sheetId="20" r:id="rId1"/>
    <sheet name="DESAGREGADO FLUJO CAJA 2024" sheetId="18" r:id="rId2"/>
    <sheet name="FLUJO DE CAJA VIGENCIA 2024" sheetId="19" r:id="rId3"/>
    <sheet name="SALDO EN CUENTAS" sheetId="21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8" l="1"/>
  <c r="F37" i="18"/>
  <c r="E37" i="18"/>
  <c r="F11" i="19"/>
  <c r="O20" i="18"/>
  <c r="O35" i="18"/>
  <c r="O37" i="18" s="1"/>
  <c r="D37" i="18"/>
  <c r="C37" i="18"/>
  <c r="C10" i="20"/>
  <c r="G20" i="18" l="1"/>
  <c r="H11" i="21" l="1"/>
  <c r="G11" i="21"/>
  <c r="F11" i="21"/>
  <c r="E11" i="21"/>
  <c r="D11" i="21"/>
  <c r="C11" i="21"/>
  <c r="F12" i="19" l="1"/>
  <c r="O30" i="18" l="1"/>
  <c r="O31" i="18"/>
  <c r="F20" i="18" l="1"/>
  <c r="N35" i="18"/>
  <c r="N37" i="18" s="1"/>
  <c r="M35" i="18"/>
  <c r="M37" i="18" s="1"/>
  <c r="L35" i="18"/>
  <c r="L37" i="18" s="1"/>
  <c r="K35" i="18"/>
  <c r="K37" i="18" s="1"/>
  <c r="J35" i="18"/>
  <c r="J37" i="18" s="1"/>
  <c r="I35" i="18"/>
  <c r="I37" i="18" s="1"/>
  <c r="H35" i="18"/>
  <c r="H37" i="18" s="1"/>
  <c r="G35" i="18"/>
  <c r="F35" i="18"/>
  <c r="E35" i="18"/>
  <c r="D35" i="18"/>
  <c r="C35" i="18"/>
  <c r="O34" i="18"/>
  <c r="O33" i="18"/>
  <c r="O32" i="18"/>
  <c r="O29" i="18"/>
  <c r="O28" i="18"/>
  <c r="O27" i="18"/>
  <c r="O26" i="18"/>
  <c r="O25" i="18"/>
  <c r="O24" i="18"/>
  <c r="O23" i="18"/>
  <c r="E20" i="18"/>
  <c r="O19" i="18"/>
  <c r="D20" i="18"/>
  <c r="C20" i="18"/>
  <c r="O18" i="18"/>
  <c r="O17" i="18"/>
  <c r="O16" i="18"/>
  <c r="O15" i="18"/>
  <c r="O14" i="18"/>
  <c r="O13" i="18"/>
  <c r="O12" i="18"/>
  <c r="O11" i="18"/>
  <c r="O10" i="18"/>
  <c r="O9" i="18"/>
  <c r="O8" i="18"/>
  <c r="E13" i="19" l="1"/>
  <c r="D13" i="19"/>
  <c r="F10" i="19"/>
  <c r="F9" i="19"/>
  <c r="G8" i="19"/>
  <c r="C9" i="19" s="1"/>
  <c r="G9" i="19" s="1"/>
  <c r="C10" i="19" s="1"/>
  <c r="G10" i="19" s="1"/>
  <c r="C11" i="19" s="1"/>
  <c r="G11" i="19" s="1"/>
  <c r="C12" i="19" s="1"/>
  <c r="G12" i="19" s="1"/>
  <c r="F8" i="19"/>
</calcChain>
</file>

<file path=xl/sharedStrings.xml><?xml version="1.0" encoding="utf-8"?>
<sst xmlns="http://schemas.openxmlformats.org/spreadsheetml/2006/main" count="98" uniqueCount="68">
  <si>
    <t>INGRESOS</t>
  </si>
  <si>
    <t>EGRESOS</t>
  </si>
  <si>
    <t xml:space="preserve">MES </t>
  </si>
  <si>
    <t>GASTOS DE PERSONAL</t>
  </si>
  <si>
    <t>ADQUISICIÓN DE BIENES  Y SERVICIOS</t>
  </si>
  <si>
    <t>TRANSFERENCIAS CORRIENTES</t>
  </si>
  <si>
    <t>GASTOS DE COMERCIALIZACIÓN Y PRODUCCIÓN</t>
  </si>
  <si>
    <t>DISMINUCIÓN DE PASIVOS</t>
  </si>
  <si>
    <t>GASTOS POR TRIBUTOS, MULTAS, SANCIONES E INTERESES DE MORA</t>
  </si>
  <si>
    <t xml:space="preserve">TOTAL EGRESOS </t>
  </si>
  <si>
    <t>SALDO INICIAL</t>
  </si>
  <si>
    <t>INGRESO</t>
  </si>
  <si>
    <t>EGRESO</t>
  </si>
  <si>
    <t>FLUJO MOVIMIENTO</t>
  </si>
  <si>
    <t>SALDO FINAL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</si>
  <si>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</si>
  <si>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</si>
  <si>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</si>
  <si>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</si>
  <si>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</si>
  <si>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</si>
  <si>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</si>
  <si>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</si>
  <si>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</si>
  <si>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</si>
  <si>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</si>
  <si>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</si>
  <si>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VENTAS DIRECTAS</t>
  </si>
  <si>
    <t>REINTEGROS EPS</t>
  </si>
  <si>
    <t>CONTRATOS INTERADMINISTRATIVOS</t>
  </si>
  <si>
    <t xml:space="preserve">NO PRESUPUESTAL </t>
  </si>
  <si>
    <t>ADQUISICIÓN DE ACTIVOS FINANCIEROS</t>
  </si>
  <si>
    <t xml:space="preserve">GRUPO TESORERÍA </t>
  </si>
  <si>
    <t>FONDO ROTATORIO DE LA POLICÍA</t>
  </si>
  <si>
    <t>DEUDORES VARIOS</t>
  </si>
  <si>
    <t>FLUJO DE CAJA  2024</t>
  </si>
  <si>
    <t>GRUPO TESORERÍA</t>
  </si>
  <si>
    <t>CUN - CUENTA UNICA NACIONAL</t>
  </si>
  <si>
    <t>BANCO POPULAR CUENTA AHORROS *0089</t>
  </si>
  <si>
    <t>BANCO POPULAR CUENTA CORRIENTE *1878</t>
  </si>
  <si>
    <t>BANCO DE OCCIDENTE PANAMÁ USD</t>
  </si>
  <si>
    <t>TOTAL SALDO EN BANCOS (EXCLUIDO CUENTA PANAMÁ USD)</t>
  </si>
  <si>
    <t>SUBDIRECCIÓN ADMINISTRATIVA Y FINANCIERA</t>
  </si>
  <si>
    <t>INGRESOS Y EGRESOS</t>
  </si>
  <si>
    <t>ARRIENDOS BODEGAS FUNZA</t>
  </si>
  <si>
    <t>RECUPERACIONES</t>
  </si>
  <si>
    <t>TOTAL INGRESOS</t>
  </si>
  <si>
    <t>OTROS</t>
  </si>
  <si>
    <t>TOTAL EGRESOS 2024</t>
  </si>
  <si>
    <t>RESERVA PRESUPUESTAL 2023</t>
  </si>
  <si>
    <t>CUENTAS POR PAGAR 2023</t>
  </si>
  <si>
    <t>INVERSIÓN GRUPO INFRAESTRUCTURA</t>
  </si>
  <si>
    <t>INVERSIÓN GRUPO TIC</t>
  </si>
  <si>
    <t>SALDOS CUN - BANCOS</t>
  </si>
  <si>
    <t>CORTE 31 DE MAYO DE 2024</t>
  </si>
  <si>
    <t>TOTAL INGRESOS 2024</t>
  </si>
  <si>
    <t>REMATES</t>
  </si>
  <si>
    <t>A 31 DE DICIEMBRE DE 2024</t>
  </si>
  <si>
    <t>A 31 DE ENERO DE 2024</t>
  </si>
  <si>
    <t>A 29 DE FEBRERO DE 2024</t>
  </si>
  <si>
    <t>A 31 DE MARZO DE 2024</t>
  </si>
  <si>
    <t>A 30 DE ABRIL DE 2024</t>
  </si>
  <si>
    <t>A 31 DE MAYO DE 2024</t>
  </si>
  <si>
    <t>RECAUDOS POR CARTERA "CRÉDITOS"</t>
  </si>
  <si>
    <t xml:space="preserve">RECAUDO DE CREDITOS ADMINISTRADOS </t>
  </si>
  <si>
    <t>RENDIMIENTOS FINANCIEROS</t>
  </si>
  <si>
    <t>CIERRE CAJA MENOR</t>
  </si>
  <si>
    <t>TOTAL (INGRESOS - EGRESOS)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</si>
</sst>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164" formatCode="&quot;$&quot;\ #,##0.00;[Red]\-&quot;$&quot;\ #,##0.00"/>
    <numFmt numFmtId="165" formatCode="&quot;$&quot;\ #,##0.00"/>
    <numFmt numFmtId="166" formatCode="[$USD]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b/>
      <sz val="11"/>
      <color rgb="FF0070C0"/>
      <name val="Arial"/>
      <family val="2"/>
    </font>
    <font>
      <b/>
      <sz val="11"/>
      <color theme="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44" fontId="0" fillId="0" borderId="0" xfId="0" applyNumberFormat="1"/>
    <xf numFmtId="44" fontId="2" fillId="0" borderId="0" xfId="1" applyFont="1"/>
    <xf numFmtId="165" fontId="2" fillId="0" borderId="1" xfId="1" applyNumberFormat="1" applyFont="1" applyFill="1" applyBorder="1"/>
    <xf numFmtId="165" fontId="2" fillId="0" borderId="0" xfId="1" applyNumberFormat="1" applyFont="1" applyFill="1"/>
    <xf numFmtId="165" fontId="2" fillId="0" borderId="0" xfId="1" applyNumberFormat="1" applyFont="1" applyFill="1" applyBorder="1"/>
    <xf numFmtId="165" fontId="4" fillId="0" borderId="0" xfId="1" applyNumberFormat="1" applyFont="1" applyFill="1"/>
    <xf numFmtId="165" fontId="2" fillId="0" borderId="0" xfId="0" applyNumberFormat="1" applyFont="1"/>
    <xf numFmtId="165" fontId="3" fillId="0" borderId="1" xfId="1" applyNumberFormat="1" applyFont="1" applyFill="1" applyBorder="1" applyAlignment="1">
      <alignment horizontal="center"/>
    </xf>
    <xf numFmtId="44" fontId="0" fillId="0" borderId="0" xfId="1" applyFont="1"/>
    <xf numFmtId="0" fontId="5" fillId="0" borderId="12" xfId="0" applyFont="1" applyBorder="1" applyAlignment="1">
      <alignment vertical="center"/>
    </xf>
    <xf numFmtId="165" fontId="5" fillId="0" borderId="13" xfId="0" applyNumberFormat="1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166" fontId="5" fillId="0" borderId="16" xfId="0" applyNumberFormat="1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165" fontId="6" fillId="0" borderId="18" xfId="0" applyNumberFormat="1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165" fontId="3" fillId="0" borderId="0" xfId="1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19" xfId="0" applyFont="1" applyBorder="1" applyAlignment="1">
      <alignment vertical="center"/>
    </xf>
    <xf numFmtId="165" fontId="2" fillId="0" borderId="19" xfId="1" applyNumberFormat="1" applyFont="1" applyBorder="1" applyAlignment="1">
      <alignment vertical="center"/>
    </xf>
    <xf numFmtId="165" fontId="2" fillId="0" borderId="19" xfId="0" applyNumberFormat="1" applyFont="1" applyBorder="1" applyAlignment="1">
      <alignment vertical="center"/>
    </xf>
    <xf numFmtId="165" fontId="3" fillId="0" borderId="19" xfId="0" applyNumberFormat="1" applyFont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165" fontId="3" fillId="0" borderId="19" xfId="1" applyNumberFormat="1" applyFont="1" applyBorder="1" applyAlignment="1">
      <alignment vertical="center"/>
    </xf>
    <xf numFmtId="165" fontId="2" fillId="3" borderId="1" xfId="1" applyNumberFormat="1" applyFont="1" applyFill="1" applyBorder="1"/>
    <xf numFmtId="165" fontId="2" fillId="2" borderId="1" xfId="1" applyNumberFormat="1" applyFont="1" applyFill="1" applyBorder="1"/>
    <xf numFmtId="0" fontId="3" fillId="0" borderId="2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165" fontId="2" fillId="0" borderId="13" xfId="0" applyNumberFormat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165" fontId="2" fillId="0" borderId="23" xfId="0" applyNumberFormat="1" applyFont="1" applyBorder="1" applyAlignment="1">
      <alignment vertical="center"/>
    </xf>
    <xf numFmtId="166" fontId="2" fillId="0" borderId="23" xfId="0" applyNumberFormat="1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164" fontId="2" fillId="0" borderId="0" xfId="0" applyNumberFormat="1" applyFont="1"/>
    <xf numFmtId="0" fontId="6" fillId="0" borderId="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3" fillId="0" borderId="8" xfId="1" applyNumberFormat="1" applyFont="1" applyFill="1" applyBorder="1" applyAlignment="1">
      <alignment horizontal="center" wrapText="1"/>
    </xf>
    <xf numFmtId="165" fontId="3" fillId="0" borderId="11" xfId="1" applyNumberFormat="1" applyFont="1" applyFill="1" applyBorder="1" applyAlignment="1">
      <alignment horizontal="center" wrapText="1"/>
    </xf>
    <xf numFmtId="165" fontId="3" fillId="0" borderId="3" xfId="1" applyNumberFormat="1" applyFont="1" applyFill="1" applyBorder="1" applyAlignment="1">
      <alignment horizontal="center" wrapText="1"/>
    </xf>
    <xf numFmtId="165" fontId="3" fillId="0" borderId="9" xfId="1" applyNumberFormat="1" applyFont="1" applyFill="1" applyBorder="1" applyAlignment="1">
      <alignment horizontal="center" wrapText="1"/>
    </xf>
    <xf numFmtId="165" fontId="3" fillId="0" borderId="0" xfId="1" applyNumberFormat="1" applyFont="1" applyFill="1" applyBorder="1" applyAlignment="1">
      <alignment horizontal="center" wrapText="1"/>
    </xf>
    <xf numFmtId="165" fontId="3" fillId="0" borderId="10" xfId="1" applyNumberFormat="1" applyFont="1" applyFill="1" applyBorder="1" applyAlignment="1">
      <alignment horizontal="center" wrapText="1"/>
    </xf>
    <xf numFmtId="165" fontId="8" fillId="0" borderId="9" xfId="1" applyNumberFormat="1" applyFont="1" applyFill="1" applyBorder="1" applyAlignment="1">
      <alignment horizontal="center" wrapText="1"/>
    </xf>
    <xf numFmtId="165" fontId="8" fillId="0" borderId="0" xfId="1" applyNumberFormat="1" applyFont="1" applyFill="1" applyBorder="1" applyAlignment="1">
      <alignment horizontal="center" wrapText="1"/>
    </xf>
    <xf numFmtId="165" fontId="8" fillId="0" borderId="10" xfId="1" applyNumberFormat="1" applyFont="1" applyFill="1" applyBorder="1" applyAlignment="1">
      <alignment horizontal="center" wrapText="1"/>
    </xf>
  </cellXfs>
  <cellStyles count="2">
    <cellStyle name="Moneda" xfId="1" builtinId="4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0"/>
  <sheetViews>
    <sheetView showGridLines="0" workbookViewId="0">
      <selection activeCell="C11" sqref="C11"/>
    </sheetView>
  </sheetViews>
  <sheetFormatPr baseColWidth="10" defaultRowHeight="15" x14ac:dyDescent="0.25"/>
  <cols>
    <col min="2" max="2" width="73.85546875" bestFit="1" customWidth="1"/>
    <col min="3" max="3" width="22.42578125" customWidth="1"/>
    <col min="7" max="7" width="18.28515625" bestFit="1" customWidth="1"/>
  </cols>
  <sheetData>
    <row r="2" spans="2:7" ht="15.75" x14ac:dyDescent="0.25">
      <c r="B2" s="43" t="s">
        <v>33</v>
      </c>
      <c r="C2" s="44"/>
    </row>
    <row r="3" spans="2:7" ht="15.75" x14ac:dyDescent="0.25">
      <c r="B3" s="45" t="s">
        <v>36</v>
      </c>
      <c r="C3" s="46"/>
    </row>
    <row r="4" spans="2:7" ht="15.75" x14ac:dyDescent="0.25">
      <c r="B4" s="45" t="s">
        <v>53</v>
      </c>
      <c r="C4" s="46"/>
    </row>
    <row r="5" spans="2:7" ht="15.75" x14ac:dyDescent="0.25">
      <c r="B5" s="47">
        <v>45291</v>
      </c>
      <c r="C5" s="48"/>
    </row>
    <row r="6" spans="2:7" x14ac:dyDescent="0.25">
      <c r="B6" s="11" t="s">
        <v>37</v>
      </c>
      <c r="C6" s="12">
        <v>18750291495.139999</v>
      </c>
      <c r="G6" s="10"/>
    </row>
    <row r="7" spans="2:7" x14ac:dyDescent="0.25">
      <c r="B7" s="13" t="s">
        <v>38</v>
      </c>
      <c r="C7" s="12">
        <v>21998639648.52</v>
      </c>
      <c r="G7" s="10"/>
    </row>
    <row r="8" spans="2:7" x14ac:dyDescent="0.25">
      <c r="B8" s="13" t="s">
        <v>39</v>
      </c>
      <c r="C8" s="12">
        <v>1509633752.98</v>
      </c>
      <c r="G8" s="10"/>
    </row>
    <row r="9" spans="2:7" x14ac:dyDescent="0.25">
      <c r="B9" s="14" t="s">
        <v>40</v>
      </c>
      <c r="C9" s="15">
        <v>905</v>
      </c>
      <c r="G9" s="10"/>
    </row>
    <row r="10" spans="2:7" ht="15.75" x14ac:dyDescent="0.25">
      <c r="B10" s="16" t="s">
        <v>41</v>
      </c>
      <c r="C10" s="17">
        <f>C6+C7+C8</f>
        <v>42258564896.640007</v>
      </c>
      <c r="G10" s="2"/>
    </row>
  </sheetData>
  <mergeCells count="4">
    <mergeCell ref="B2:C2"/>
    <mergeCell ref="B3:C3"/>
    <mergeCell ref="B4:C4"/>
    <mergeCell ref="B5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7"/>
  <sheetViews>
    <sheetView showGridLines="0" topLeftCell="A4" workbookViewId="0">
      <selection activeCell="F37" sqref="F37:G37"/>
    </sheetView>
  </sheetViews>
  <sheetFormatPr baseColWidth="10" defaultRowHeight="14.25" x14ac:dyDescent="0.25"/>
  <cols>
    <col min="1" max="1" width="1.7109375" style="20" customWidth="1"/>
    <col min="2" max="2" width="75.140625" style="20" bestFit="1" customWidth="1"/>
    <col min="3" max="4" width="20" style="20" customWidth="1"/>
    <col min="5" max="5" width="20.7109375" style="20" customWidth="1"/>
    <col min="6" max="6" width="20" style="20" customWidth="1"/>
    <col min="7" max="7" width="20" style="20" bestFit="1" customWidth="1"/>
    <col min="8" max="14" width="14.7109375" style="20" hidden="1" customWidth="1"/>
    <col min="15" max="15" width="25" style="20" bestFit="1" customWidth="1"/>
    <col min="16" max="16" width="3.140625" style="20" customWidth="1"/>
    <col min="17" max="16384" width="11.42578125" style="20"/>
  </cols>
  <sheetData>
    <row r="2" spans="2:15" ht="15" x14ac:dyDescent="0.25">
      <c r="B2" s="19" t="s">
        <v>33</v>
      </c>
      <c r="C2" s="19"/>
      <c r="D2" s="19"/>
      <c r="E2" s="19"/>
      <c r="F2" s="19"/>
      <c r="G2" s="19"/>
    </row>
    <row r="3" spans="2:15" ht="15" x14ac:dyDescent="0.25">
      <c r="B3" s="19" t="s">
        <v>42</v>
      </c>
      <c r="C3" s="19"/>
      <c r="D3" s="19"/>
      <c r="E3" s="19"/>
      <c r="F3" s="19"/>
      <c r="G3" s="19"/>
    </row>
    <row r="4" spans="2:15" ht="15" x14ac:dyDescent="0.25">
      <c r="B4" s="19" t="s">
        <v>32</v>
      </c>
      <c r="C4" s="19"/>
      <c r="D4" s="19"/>
      <c r="E4" s="19"/>
      <c r="F4" s="19"/>
      <c r="G4" s="19"/>
    </row>
    <row r="5" spans="2:15" ht="15" x14ac:dyDescent="0.25">
      <c r="B5" s="19" t="s">
        <v>43</v>
      </c>
      <c r="C5" s="19"/>
      <c r="D5" s="19"/>
      <c r="E5" s="19"/>
      <c r="F5" s="19"/>
      <c r="G5" s="19"/>
    </row>
    <row r="7" spans="2:15" ht="15" x14ac:dyDescent="0.25">
      <c r="B7" s="18" t="s">
        <v>0</v>
      </c>
      <c r="C7" s="25" t="s">
        <v>15</v>
      </c>
      <c r="D7" s="25" t="s">
        <v>16</v>
      </c>
      <c r="E7" s="25" t="s">
        <v>17</v>
      </c>
      <c r="F7" s="25" t="s">
        <v>18</v>
      </c>
      <c r="G7" s="25" t="s">
        <v>19</v>
      </c>
      <c r="H7" s="25" t="s">
        <v>20</v>
      </c>
      <c r="I7" s="25" t="s">
        <v>21</v>
      </c>
      <c r="J7" s="25" t="s">
        <v>22</v>
      </c>
      <c r="K7" s="25" t="s">
        <v>23</v>
      </c>
      <c r="L7" s="25" t="s">
        <v>24</v>
      </c>
      <c r="M7" s="25" t="s">
        <v>25</v>
      </c>
      <c r="N7" s="25" t="s">
        <v>26</v>
      </c>
      <c r="O7" s="25" t="s">
        <v>55</v>
      </c>
    </row>
    <row r="8" spans="2:15" x14ac:dyDescent="0.25">
      <c r="B8" s="21" t="s">
        <v>63</v>
      </c>
      <c r="C8" s="22">
        <v>6773265683</v>
      </c>
      <c r="D8" s="22">
        <v>6735440596.9899998</v>
      </c>
      <c r="E8" s="22">
        <v>6046806377</v>
      </c>
      <c r="F8" s="23">
        <v>7706549492.2600002</v>
      </c>
      <c r="G8" s="23">
        <v>7391697110</v>
      </c>
      <c r="H8" s="23"/>
      <c r="I8" s="23"/>
      <c r="J8" s="23"/>
      <c r="K8" s="23"/>
      <c r="L8" s="23"/>
      <c r="M8" s="23"/>
      <c r="N8" s="23"/>
      <c r="O8" s="23">
        <f>SUM(C8:N8)</f>
        <v>34653759259.25</v>
      </c>
    </row>
    <row r="9" spans="2:15" x14ac:dyDescent="0.2">
      <c r="B9" s="21" t="s">
        <v>64</v>
      </c>
      <c r="C9" s="22">
        <v>19277473</v>
      </c>
      <c r="D9" s="22">
        <v>0</v>
      </c>
      <c r="E9" s="22">
        <v>0</v>
      </c>
      <c r="F9" s="23">
        <v>18338092</v>
      </c>
      <c r="G9" s="42">
        <v>17969292</v>
      </c>
      <c r="H9" s="23"/>
      <c r="I9" s="23"/>
      <c r="J9" s="23"/>
      <c r="K9" s="23"/>
      <c r="L9" s="23"/>
      <c r="M9" s="23"/>
      <c r="N9" s="23"/>
      <c r="O9" s="23">
        <f t="shared" ref="O9:O19" si="0">SUM(C9:N9)</f>
        <v>55584857</v>
      </c>
    </row>
    <row r="10" spans="2:15" x14ac:dyDescent="0.25">
      <c r="B10" s="21" t="s">
        <v>65</v>
      </c>
      <c r="C10" s="22">
        <v>254518088.88</v>
      </c>
      <c r="D10" s="22">
        <v>158024749.01000002</v>
      </c>
      <c r="E10" s="22">
        <v>75685227.670000002</v>
      </c>
      <c r="F10" s="23">
        <v>83086342.669999987</v>
      </c>
      <c r="G10" s="23">
        <v>91113861.630000025</v>
      </c>
      <c r="H10" s="23"/>
      <c r="I10" s="23"/>
      <c r="J10" s="23"/>
      <c r="K10" s="23"/>
      <c r="L10" s="23"/>
      <c r="M10" s="23"/>
      <c r="N10" s="23"/>
      <c r="O10" s="23">
        <f t="shared" si="0"/>
        <v>662428269.86000001</v>
      </c>
    </row>
    <row r="11" spans="2:15" x14ac:dyDescent="0.25">
      <c r="B11" s="21" t="s">
        <v>29</v>
      </c>
      <c r="C11" s="22">
        <v>57383195860.660004</v>
      </c>
      <c r="D11" s="22">
        <v>16441594332.92</v>
      </c>
      <c r="E11" s="22">
        <v>11254590</v>
      </c>
      <c r="F11" s="23">
        <v>12324568705</v>
      </c>
      <c r="G11" s="23">
        <v>4628912507.9700003</v>
      </c>
      <c r="H11" s="23"/>
      <c r="I11" s="23"/>
      <c r="J11" s="23"/>
      <c r="K11" s="23"/>
      <c r="L11" s="23"/>
      <c r="M11" s="23"/>
      <c r="N11" s="23"/>
      <c r="O11" s="23">
        <f t="shared" si="0"/>
        <v>90789525996.550003</v>
      </c>
    </row>
    <row r="12" spans="2:15" x14ac:dyDescent="0.25">
      <c r="B12" s="21" t="s">
        <v>44</v>
      </c>
      <c r="C12" s="22">
        <v>0</v>
      </c>
      <c r="D12" s="22">
        <v>0</v>
      </c>
      <c r="E12" s="22">
        <v>0</v>
      </c>
      <c r="F12" s="23">
        <v>157207200</v>
      </c>
      <c r="G12" s="23">
        <v>0</v>
      </c>
      <c r="H12" s="23"/>
      <c r="I12" s="23"/>
      <c r="J12" s="23"/>
      <c r="K12" s="23"/>
      <c r="L12" s="23"/>
      <c r="M12" s="23"/>
      <c r="N12" s="23"/>
      <c r="O12" s="23">
        <f t="shared" si="0"/>
        <v>157207200</v>
      </c>
    </row>
    <row r="13" spans="2:15" x14ac:dyDescent="0.25">
      <c r="B13" s="21" t="s">
        <v>28</v>
      </c>
      <c r="C13" s="22">
        <v>20903183</v>
      </c>
      <c r="D13" s="22">
        <v>14249263</v>
      </c>
      <c r="E13" s="22">
        <v>7825852</v>
      </c>
      <c r="F13" s="23">
        <v>7672107</v>
      </c>
      <c r="G13" s="23">
        <v>4924030</v>
      </c>
      <c r="H13" s="23"/>
      <c r="I13" s="23"/>
      <c r="J13" s="23"/>
      <c r="K13" s="23"/>
      <c r="L13" s="23"/>
      <c r="M13" s="23"/>
      <c r="N13" s="23"/>
      <c r="O13" s="23">
        <f t="shared" si="0"/>
        <v>55574435</v>
      </c>
    </row>
    <row r="14" spans="2:15" x14ac:dyDescent="0.25">
      <c r="B14" s="21" t="s">
        <v>45</v>
      </c>
      <c r="C14" s="22">
        <v>0</v>
      </c>
      <c r="D14" s="22">
        <v>0</v>
      </c>
      <c r="E14" s="22">
        <v>413252858.69999999</v>
      </c>
      <c r="F14" s="23">
        <v>267</v>
      </c>
      <c r="G14" s="23">
        <v>3174933</v>
      </c>
      <c r="H14" s="23"/>
      <c r="I14" s="23"/>
      <c r="J14" s="23"/>
      <c r="K14" s="23"/>
      <c r="L14" s="23"/>
      <c r="M14" s="23"/>
      <c r="N14" s="23"/>
      <c r="O14" s="23">
        <f t="shared" si="0"/>
        <v>416428058.69999999</v>
      </c>
    </row>
    <row r="15" spans="2:15" x14ac:dyDescent="0.25">
      <c r="B15" s="21" t="s">
        <v>34</v>
      </c>
      <c r="C15" s="22">
        <v>200000</v>
      </c>
      <c r="D15" s="22">
        <v>473000</v>
      </c>
      <c r="E15" s="22">
        <v>935563</v>
      </c>
      <c r="F15" s="23">
        <v>200000</v>
      </c>
      <c r="G15" s="23">
        <v>37700000</v>
      </c>
      <c r="H15" s="23"/>
      <c r="I15" s="23"/>
      <c r="J15" s="23"/>
      <c r="K15" s="23"/>
      <c r="L15" s="23"/>
      <c r="M15" s="23"/>
      <c r="N15" s="23"/>
      <c r="O15" s="23">
        <f t="shared" si="0"/>
        <v>39508563</v>
      </c>
    </row>
    <row r="16" spans="2:15" x14ac:dyDescent="0.25">
      <c r="B16" s="21" t="s">
        <v>56</v>
      </c>
      <c r="C16" s="22">
        <v>3545400</v>
      </c>
      <c r="D16" s="22">
        <v>0</v>
      </c>
      <c r="E16" s="22">
        <v>0</v>
      </c>
      <c r="F16" s="23"/>
      <c r="G16" s="23">
        <v>0</v>
      </c>
      <c r="H16" s="23"/>
      <c r="I16" s="23"/>
      <c r="J16" s="23"/>
      <c r="K16" s="23"/>
      <c r="L16" s="23"/>
      <c r="M16" s="23"/>
      <c r="N16" s="23"/>
      <c r="O16" s="23">
        <f t="shared" si="0"/>
        <v>3545400</v>
      </c>
    </row>
    <row r="17" spans="2:15" x14ac:dyDescent="0.25">
      <c r="B17" s="21" t="s">
        <v>27</v>
      </c>
      <c r="C17" s="22">
        <v>0</v>
      </c>
      <c r="D17" s="22">
        <v>0</v>
      </c>
      <c r="E17" s="22">
        <v>161759591</v>
      </c>
      <c r="F17" s="23">
        <v>1457750</v>
      </c>
      <c r="G17" s="23">
        <v>96966</v>
      </c>
      <c r="H17" s="23"/>
      <c r="I17" s="23"/>
      <c r="J17" s="23"/>
      <c r="K17" s="23"/>
      <c r="L17" s="23"/>
      <c r="M17" s="23"/>
      <c r="N17" s="23"/>
      <c r="O17" s="23">
        <f t="shared" si="0"/>
        <v>163314307</v>
      </c>
    </row>
    <row r="18" spans="2:15" x14ac:dyDescent="0.25">
      <c r="B18" s="21" t="s">
        <v>66</v>
      </c>
      <c r="C18" s="23">
        <v>0</v>
      </c>
      <c r="D18" s="23">
        <v>0</v>
      </c>
      <c r="E18" s="23">
        <v>0</v>
      </c>
      <c r="F18" s="23"/>
      <c r="G18" s="23">
        <v>0</v>
      </c>
      <c r="H18" s="23"/>
      <c r="I18" s="23"/>
      <c r="J18" s="23"/>
      <c r="K18" s="23"/>
      <c r="L18" s="23"/>
      <c r="M18" s="23"/>
      <c r="N18" s="23"/>
      <c r="O18" s="23">
        <f t="shared" si="0"/>
        <v>0</v>
      </c>
    </row>
    <row r="19" spans="2:15" x14ac:dyDescent="0.25">
      <c r="B19" s="21" t="s">
        <v>47</v>
      </c>
      <c r="C19" s="23">
        <v>0</v>
      </c>
      <c r="D19" s="23">
        <v>0</v>
      </c>
      <c r="E19" s="23">
        <v>0</v>
      </c>
      <c r="F19" s="23"/>
      <c r="G19" s="23">
        <v>0</v>
      </c>
      <c r="H19" s="23"/>
      <c r="I19" s="23"/>
      <c r="J19" s="23"/>
      <c r="K19" s="23"/>
      <c r="L19" s="23"/>
      <c r="M19" s="23"/>
      <c r="N19" s="23"/>
      <c r="O19" s="23">
        <f t="shared" si="0"/>
        <v>0</v>
      </c>
    </row>
    <row r="20" spans="2:15" ht="15" x14ac:dyDescent="0.25">
      <c r="B20" s="18" t="s">
        <v>46</v>
      </c>
      <c r="C20" s="24">
        <f>SUM(C8:C19)</f>
        <v>64454905688.540001</v>
      </c>
      <c r="D20" s="24">
        <f>SUM(D8:D19)</f>
        <v>23349781941.919998</v>
      </c>
      <c r="E20" s="24">
        <f>SUM(E8:E19)</f>
        <v>6717520059.3699999</v>
      </c>
      <c r="F20" s="24">
        <f>SUM(F8:F19)</f>
        <v>20299079955.93</v>
      </c>
      <c r="G20" s="24">
        <f>SUM(G8:G19)</f>
        <v>12175588700.6</v>
      </c>
      <c r="H20" s="24"/>
      <c r="I20" s="24"/>
      <c r="J20" s="24"/>
      <c r="K20" s="24"/>
      <c r="L20" s="24"/>
      <c r="M20" s="24"/>
      <c r="N20" s="24"/>
      <c r="O20" s="24">
        <f>SUM(O8:O19)</f>
        <v>126996876346.36</v>
      </c>
    </row>
    <row r="22" spans="2:15" ht="15" x14ac:dyDescent="0.25">
      <c r="B22" s="18" t="s">
        <v>1</v>
      </c>
      <c r="C22" s="25" t="s">
        <v>15</v>
      </c>
      <c r="D22" s="25" t="s">
        <v>16</v>
      </c>
      <c r="E22" s="25" t="s">
        <v>17</v>
      </c>
      <c r="F22" s="25" t="s">
        <v>18</v>
      </c>
      <c r="G22" s="25" t="s">
        <v>19</v>
      </c>
      <c r="H22" s="25" t="s">
        <v>20</v>
      </c>
      <c r="I22" s="25" t="s">
        <v>21</v>
      </c>
      <c r="J22" s="25" t="s">
        <v>22</v>
      </c>
      <c r="K22" s="25" t="s">
        <v>23</v>
      </c>
      <c r="L22" s="25" t="s">
        <v>24</v>
      </c>
      <c r="M22" s="25" t="s">
        <v>25</v>
      </c>
      <c r="N22" s="25" t="s">
        <v>26</v>
      </c>
      <c r="O22" s="25" t="s">
        <v>48</v>
      </c>
    </row>
    <row r="23" spans="2:15" x14ac:dyDescent="0.25">
      <c r="B23" s="21" t="s">
        <v>3</v>
      </c>
      <c r="C23" s="22">
        <v>370215722</v>
      </c>
      <c r="D23" s="22">
        <v>474562361.45000076</v>
      </c>
      <c r="E23" s="22">
        <v>579347706.9299984</v>
      </c>
      <c r="F23" s="23">
        <v>522870758.72000122</v>
      </c>
      <c r="G23" s="23">
        <v>545623184.92000008</v>
      </c>
      <c r="H23" s="23"/>
      <c r="I23" s="23"/>
      <c r="J23" s="23"/>
      <c r="K23" s="23"/>
      <c r="L23" s="23"/>
      <c r="M23" s="23"/>
      <c r="N23" s="23"/>
      <c r="O23" s="23">
        <f>SUM(C23:N23)</f>
        <v>2492619734.0200005</v>
      </c>
    </row>
    <row r="24" spans="2:15" x14ac:dyDescent="0.25">
      <c r="B24" s="21" t="s">
        <v>4</v>
      </c>
      <c r="C24" s="22">
        <v>0</v>
      </c>
      <c r="D24" s="22">
        <v>31506641.400000095</v>
      </c>
      <c r="E24" s="22">
        <v>14253658.25</v>
      </c>
      <c r="F24" s="23">
        <v>40166565.960000038</v>
      </c>
      <c r="G24" s="23">
        <v>48349876.690000057</v>
      </c>
      <c r="H24" s="23"/>
      <c r="I24" s="23"/>
      <c r="J24" s="23"/>
      <c r="K24" s="23"/>
      <c r="L24" s="23"/>
      <c r="M24" s="23"/>
      <c r="N24" s="23"/>
      <c r="O24" s="23">
        <f t="shared" ref="O24:O34" si="1">SUM(C24:N24)</f>
        <v>134276742.30000019</v>
      </c>
    </row>
    <row r="25" spans="2:15" x14ac:dyDescent="0.25">
      <c r="B25" s="21" t="s">
        <v>5</v>
      </c>
      <c r="C25" s="22">
        <v>7207703</v>
      </c>
      <c r="D25" s="22">
        <v>7401761.4000000954</v>
      </c>
      <c r="E25" s="22">
        <v>8634120.3999998569</v>
      </c>
      <c r="F25" s="23">
        <v>10706809.400000095</v>
      </c>
      <c r="G25" s="23">
        <v>8314388.3999998569</v>
      </c>
      <c r="H25" s="23"/>
      <c r="I25" s="23"/>
      <c r="J25" s="23"/>
      <c r="K25" s="23"/>
      <c r="L25" s="23"/>
      <c r="M25" s="23"/>
      <c r="N25" s="23"/>
      <c r="O25" s="23">
        <f t="shared" si="1"/>
        <v>42264782.599999905</v>
      </c>
    </row>
    <row r="26" spans="2:15" x14ac:dyDescent="0.25">
      <c r="B26" s="21" t="s">
        <v>6</v>
      </c>
      <c r="C26" s="22">
        <v>171006577.20999146</v>
      </c>
      <c r="D26" s="22">
        <v>1477715837.0800171</v>
      </c>
      <c r="E26" s="22">
        <v>1963166065.3399963</v>
      </c>
      <c r="F26" s="23">
        <v>2127155729.3800049</v>
      </c>
      <c r="G26" s="23">
        <v>3599354959.0799866</v>
      </c>
      <c r="H26" s="23"/>
      <c r="I26" s="23"/>
      <c r="J26" s="23"/>
      <c r="K26" s="23"/>
      <c r="L26" s="23"/>
      <c r="M26" s="23"/>
      <c r="N26" s="23"/>
      <c r="O26" s="23">
        <f t="shared" si="1"/>
        <v>9338399168.0899963</v>
      </c>
    </row>
    <row r="27" spans="2:15" x14ac:dyDescent="0.25">
      <c r="B27" s="21" t="s">
        <v>31</v>
      </c>
      <c r="C27" s="22">
        <v>0</v>
      </c>
      <c r="D27" s="22">
        <v>3082917004.8500061</v>
      </c>
      <c r="E27" s="22">
        <v>766578.37998962402</v>
      </c>
      <c r="F27" s="23">
        <v>14348706735.450005</v>
      </c>
      <c r="G27" s="23">
        <v>11226052170.620003</v>
      </c>
      <c r="H27" s="23"/>
      <c r="I27" s="23"/>
      <c r="J27" s="23"/>
      <c r="K27" s="23"/>
      <c r="L27" s="23"/>
      <c r="M27" s="23"/>
      <c r="N27" s="23"/>
      <c r="O27" s="23">
        <f t="shared" si="1"/>
        <v>28658442489.300003</v>
      </c>
    </row>
    <row r="28" spans="2:15" x14ac:dyDescent="0.25">
      <c r="B28" s="21" t="s">
        <v>7</v>
      </c>
      <c r="C28" s="22">
        <v>0</v>
      </c>
      <c r="D28" s="22">
        <v>0</v>
      </c>
      <c r="E28" s="22">
        <v>0</v>
      </c>
      <c r="F28" s="23">
        <v>14219076</v>
      </c>
      <c r="G28" s="23">
        <v>0</v>
      </c>
      <c r="H28" s="23"/>
      <c r="I28" s="23"/>
      <c r="J28" s="23"/>
      <c r="K28" s="23"/>
      <c r="L28" s="23"/>
      <c r="M28" s="23"/>
      <c r="N28" s="23"/>
      <c r="O28" s="23">
        <f t="shared" si="1"/>
        <v>14219076</v>
      </c>
    </row>
    <row r="29" spans="2:15" x14ac:dyDescent="0.25">
      <c r="B29" s="21" t="s">
        <v>8</v>
      </c>
      <c r="C29" s="22">
        <v>0</v>
      </c>
      <c r="D29" s="22">
        <v>270660155.78999996</v>
      </c>
      <c r="E29" s="22">
        <v>0</v>
      </c>
      <c r="F29" s="23">
        <v>0</v>
      </c>
      <c r="G29" s="23">
        <v>787732</v>
      </c>
      <c r="H29" s="23"/>
      <c r="I29" s="23"/>
      <c r="J29" s="23"/>
      <c r="K29" s="23"/>
      <c r="L29" s="23"/>
      <c r="M29" s="23"/>
      <c r="N29" s="23"/>
      <c r="O29" s="23">
        <f t="shared" si="1"/>
        <v>271447887.78999996</v>
      </c>
    </row>
    <row r="30" spans="2:15" x14ac:dyDescent="0.25">
      <c r="B30" s="21" t="s">
        <v>51</v>
      </c>
      <c r="C30" s="22">
        <v>0</v>
      </c>
      <c r="D30" s="22">
        <v>0</v>
      </c>
      <c r="E30" s="22">
        <v>0</v>
      </c>
      <c r="F30" s="23">
        <v>0</v>
      </c>
      <c r="G30" s="23">
        <v>0</v>
      </c>
      <c r="H30" s="23"/>
      <c r="I30" s="23"/>
      <c r="J30" s="23"/>
      <c r="K30" s="23"/>
      <c r="L30" s="23"/>
      <c r="M30" s="23"/>
      <c r="N30" s="23"/>
      <c r="O30" s="23">
        <f t="shared" si="1"/>
        <v>0</v>
      </c>
    </row>
    <row r="31" spans="2:15" x14ac:dyDescent="0.25">
      <c r="B31" s="21" t="s">
        <v>52</v>
      </c>
      <c r="C31" s="22">
        <v>0</v>
      </c>
      <c r="D31" s="22">
        <v>0</v>
      </c>
      <c r="E31" s="22">
        <v>0</v>
      </c>
      <c r="F31" s="23">
        <v>19191428.539999962</v>
      </c>
      <c r="G31" s="23">
        <v>0</v>
      </c>
      <c r="H31" s="23"/>
      <c r="I31" s="23"/>
      <c r="J31" s="23"/>
      <c r="K31" s="23"/>
      <c r="L31" s="23"/>
      <c r="M31" s="23"/>
      <c r="N31" s="23"/>
      <c r="O31" s="23">
        <f t="shared" si="1"/>
        <v>19191428.539999962</v>
      </c>
    </row>
    <row r="32" spans="2:15" x14ac:dyDescent="0.25">
      <c r="B32" s="21" t="s">
        <v>49</v>
      </c>
      <c r="C32" s="22">
        <v>0</v>
      </c>
      <c r="D32" s="22">
        <v>80867982</v>
      </c>
      <c r="E32" s="22">
        <v>5993444365.25</v>
      </c>
      <c r="F32" s="23">
        <v>4483364569.1099997</v>
      </c>
      <c r="G32" s="23">
        <v>452218645</v>
      </c>
      <c r="H32" s="23"/>
      <c r="I32" s="23"/>
      <c r="J32" s="23"/>
      <c r="K32" s="23"/>
      <c r="L32" s="23"/>
      <c r="M32" s="23"/>
      <c r="N32" s="23"/>
      <c r="O32" s="23">
        <f t="shared" si="1"/>
        <v>11009895561.360001</v>
      </c>
    </row>
    <row r="33" spans="2:15" x14ac:dyDescent="0.25">
      <c r="B33" s="21" t="s">
        <v>50</v>
      </c>
      <c r="C33" s="23">
        <v>2067750104.1299999</v>
      </c>
      <c r="D33" s="23">
        <v>6149202586.7299995</v>
      </c>
      <c r="E33" s="23">
        <v>0</v>
      </c>
      <c r="F33" s="23">
        <v>0</v>
      </c>
      <c r="G33" s="23">
        <v>4181</v>
      </c>
      <c r="H33" s="23"/>
      <c r="I33" s="23"/>
      <c r="J33" s="23"/>
      <c r="K33" s="23"/>
      <c r="L33" s="23"/>
      <c r="M33" s="23"/>
      <c r="N33" s="23"/>
      <c r="O33" s="23">
        <f t="shared" si="1"/>
        <v>8216956871.8599997</v>
      </c>
    </row>
    <row r="34" spans="2:15" x14ac:dyDescent="0.25">
      <c r="B34" s="21" t="s">
        <v>30</v>
      </c>
      <c r="C34" s="22">
        <v>0</v>
      </c>
      <c r="D34" s="23">
        <v>200723369.22</v>
      </c>
      <c r="E34" s="23">
        <v>2011764614.49</v>
      </c>
      <c r="F34" s="23">
        <v>410736450.60000002</v>
      </c>
      <c r="G34" s="23">
        <v>132023657.1500001</v>
      </c>
      <c r="H34" s="23"/>
      <c r="I34" s="23"/>
      <c r="J34" s="23"/>
      <c r="K34" s="23"/>
      <c r="L34" s="23"/>
      <c r="M34" s="23"/>
      <c r="N34" s="23"/>
      <c r="O34" s="23">
        <f t="shared" si="1"/>
        <v>2755248091.46</v>
      </c>
    </row>
    <row r="35" spans="2:15" ht="15" x14ac:dyDescent="0.25">
      <c r="B35" s="18" t="s">
        <v>9</v>
      </c>
      <c r="C35" s="24">
        <f t="shared" ref="C35:O35" si="2">SUM(C23:C34)</f>
        <v>2616180106.3399916</v>
      </c>
      <c r="D35" s="24">
        <f t="shared" si="2"/>
        <v>11775557699.920023</v>
      </c>
      <c r="E35" s="24">
        <f t="shared" si="2"/>
        <v>10571377109.039984</v>
      </c>
      <c r="F35" s="24">
        <f t="shared" si="2"/>
        <v>21977118123.160011</v>
      </c>
      <c r="G35" s="24">
        <f t="shared" si="2"/>
        <v>16012728794.859989</v>
      </c>
      <c r="H35" s="24">
        <f t="shared" si="2"/>
        <v>0</v>
      </c>
      <c r="I35" s="24">
        <f t="shared" si="2"/>
        <v>0</v>
      </c>
      <c r="J35" s="24">
        <f t="shared" si="2"/>
        <v>0</v>
      </c>
      <c r="K35" s="24">
        <f t="shared" si="2"/>
        <v>0</v>
      </c>
      <c r="L35" s="24">
        <f t="shared" si="2"/>
        <v>0</v>
      </c>
      <c r="M35" s="24">
        <f t="shared" si="2"/>
        <v>0</v>
      </c>
      <c r="N35" s="24">
        <f t="shared" si="2"/>
        <v>0</v>
      </c>
      <c r="O35" s="24">
        <f>SUM(O23:O34)</f>
        <v>62952961833.32</v>
      </c>
    </row>
    <row r="37" spans="2:15" ht="15" x14ac:dyDescent="0.25">
      <c r="B37" s="18" t="s">
        <v>67</v>
      </c>
      <c r="C37" s="26">
        <f>C20-C35</f>
        <v>61838725582.200012</v>
      </c>
      <c r="D37" s="26">
        <f>D20-D35</f>
        <v>11574224241.999975</v>
      </c>
      <c r="E37" s="26">
        <f>E20-E35</f>
        <v>-3853857049.6699839</v>
      </c>
      <c r="F37" s="26">
        <f t="shared" ref="F37:G37" si="3">F20-F35</f>
        <v>-1678038167.230011</v>
      </c>
      <c r="G37" s="26">
        <f t="shared" si="3"/>
        <v>-3837140094.2599888</v>
      </c>
      <c r="H37" s="26">
        <f t="shared" ref="F37:N37" si="4">H20+H35</f>
        <v>0</v>
      </c>
      <c r="I37" s="26">
        <f t="shared" si="4"/>
        <v>0</v>
      </c>
      <c r="J37" s="26">
        <f t="shared" si="4"/>
        <v>0</v>
      </c>
      <c r="K37" s="26">
        <f t="shared" si="4"/>
        <v>0</v>
      </c>
      <c r="L37" s="26">
        <f t="shared" si="4"/>
        <v>0</v>
      </c>
      <c r="M37" s="26">
        <f t="shared" si="4"/>
        <v>0</v>
      </c>
      <c r="N37" s="26">
        <f t="shared" si="4"/>
        <v>0</v>
      </c>
      <c r="O37" s="26">
        <f>O20-O35</f>
        <v>64043914513.040001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15"/>
  <sheetViews>
    <sheetView showGridLines="0" tabSelected="1" zoomScaleNormal="100" workbookViewId="0">
      <selection activeCell="F39" sqref="F39"/>
    </sheetView>
  </sheetViews>
  <sheetFormatPr baseColWidth="10" defaultRowHeight="14.25" x14ac:dyDescent="0.2"/>
  <cols>
    <col min="1" max="1" width="11.42578125" style="1"/>
    <col min="2" max="2" width="14.42578125" style="1" bestFit="1" customWidth="1"/>
    <col min="3" max="3" width="21.28515625" style="1" bestFit="1" customWidth="1"/>
    <col min="4" max="5" width="22.7109375" style="1" bestFit="1" customWidth="1"/>
    <col min="6" max="6" width="22.85546875" style="1" bestFit="1" customWidth="1"/>
    <col min="7" max="7" width="21.28515625" style="1" bestFit="1" customWidth="1"/>
    <col min="8" max="8" width="20.42578125" style="1" bestFit="1" customWidth="1"/>
    <col min="9" max="9" width="30.140625" style="1" customWidth="1"/>
    <col min="10" max="10" width="20.28515625" style="1" customWidth="1"/>
    <col min="11" max="11" width="20.7109375" style="1" bestFit="1" customWidth="1"/>
    <col min="12" max="12" width="21.85546875" style="1" customWidth="1"/>
    <col min="13" max="16" width="11.42578125" style="1"/>
    <col min="17" max="17" width="20.28515625" style="1" bestFit="1" customWidth="1"/>
    <col min="18" max="257" width="11.42578125" style="1"/>
    <col min="258" max="258" width="14.42578125" style="1" bestFit="1" customWidth="1"/>
    <col min="259" max="261" width="22.85546875" style="1" bestFit="1" customWidth="1"/>
    <col min="262" max="262" width="22.28515625" style="1" bestFit="1" customWidth="1"/>
    <col min="263" max="263" width="22.85546875" style="1" bestFit="1" customWidth="1"/>
    <col min="264" max="264" width="20.42578125" style="1" bestFit="1" customWidth="1"/>
    <col min="265" max="265" width="30.140625" style="1" customWidth="1"/>
    <col min="266" max="266" width="20.28515625" style="1" customWidth="1"/>
    <col min="267" max="267" width="20.7109375" style="1" bestFit="1" customWidth="1"/>
    <col min="268" max="268" width="21.85546875" style="1" customWidth="1"/>
    <col min="269" max="272" width="11.42578125" style="1"/>
    <col min="273" max="273" width="20.28515625" style="1" bestFit="1" customWidth="1"/>
    <col min="274" max="513" width="11.42578125" style="1"/>
    <col min="514" max="514" width="14.42578125" style="1" bestFit="1" customWidth="1"/>
    <col min="515" max="517" width="22.85546875" style="1" bestFit="1" customWidth="1"/>
    <col min="518" max="518" width="22.28515625" style="1" bestFit="1" customWidth="1"/>
    <col min="519" max="519" width="22.85546875" style="1" bestFit="1" customWidth="1"/>
    <col min="520" max="520" width="20.42578125" style="1" bestFit="1" customWidth="1"/>
    <col min="521" max="521" width="30.140625" style="1" customWidth="1"/>
    <col min="522" max="522" width="20.28515625" style="1" customWidth="1"/>
    <col min="523" max="523" width="20.7109375" style="1" bestFit="1" customWidth="1"/>
    <col min="524" max="524" width="21.85546875" style="1" customWidth="1"/>
    <col min="525" max="528" width="11.42578125" style="1"/>
    <col min="529" max="529" width="20.28515625" style="1" bestFit="1" customWidth="1"/>
    <col min="530" max="769" width="11.42578125" style="1"/>
    <col min="770" max="770" width="14.42578125" style="1" bestFit="1" customWidth="1"/>
    <col min="771" max="773" width="22.85546875" style="1" bestFit="1" customWidth="1"/>
    <col min="774" max="774" width="22.28515625" style="1" bestFit="1" customWidth="1"/>
    <col min="775" max="775" width="22.85546875" style="1" bestFit="1" customWidth="1"/>
    <col min="776" max="776" width="20.42578125" style="1" bestFit="1" customWidth="1"/>
    <col min="777" max="777" width="30.140625" style="1" customWidth="1"/>
    <col min="778" max="778" width="20.28515625" style="1" customWidth="1"/>
    <col min="779" max="779" width="20.7109375" style="1" bestFit="1" customWidth="1"/>
    <col min="780" max="780" width="21.85546875" style="1" customWidth="1"/>
    <col min="781" max="784" width="11.42578125" style="1"/>
    <col min="785" max="785" width="20.28515625" style="1" bestFit="1" customWidth="1"/>
    <col min="786" max="1025" width="11.42578125" style="1"/>
    <col min="1026" max="1026" width="14.42578125" style="1" bestFit="1" customWidth="1"/>
    <col min="1027" max="1029" width="22.85546875" style="1" bestFit="1" customWidth="1"/>
    <col min="1030" max="1030" width="22.28515625" style="1" bestFit="1" customWidth="1"/>
    <col min="1031" max="1031" width="22.85546875" style="1" bestFit="1" customWidth="1"/>
    <col min="1032" max="1032" width="20.42578125" style="1" bestFit="1" customWidth="1"/>
    <col min="1033" max="1033" width="30.140625" style="1" customWidth="1"/>
    <col min="1034" max="1034" width="20.28515625" style="1" customWidth="1"/>
    <col min="1035" max="1035" width="20.7109375" style="1" bestFit="1" customWidth="1"/>
    <col min="1036" max="1036" width="21.85546875" style="1" customWidth="1"/>
    <col min="1037" max="1040" width="11.42578125" style="1"/>
    <col min="1041" max="1041" width="20.28515625" style="1" bestFit="1" customWidth="1"/>
    <col min="1042" max="1281" width="11.42578125" style="1"/>
    <col min="1282" max="1282" width="14.42578125" style="1" bestFit="1" customWidth="1"/>
    <col min="1283" max="1285" width="22.85546875" style="1" bestFit="1" customWidth="1"/>
    <col min="1286" max="1286" width="22.28515625" style="1" bestFit="1" customWidth="1"/>
    <col min="1287" max="1287" width="22.85546875" style="1" bestFit="1" customWidth="1"/>
    <col min="1288" max="1288" width="20.42578125" style="1" bestFit="1" customWidth="1"/>
    <col min="1289" max="1289" width="30.140625" style="1" customWidth="1"/>
    <col min="1290" max="1290" width="20.28515625" style="1" customWidth="1"/>
    <col min="1291" max="1291" width="20.7109375" style="1" bestFit="1" customWidth="1"/>
    <col min="1292" max="1292" width="21.85546875" style="1" customWidth="1"/>
    <col min="1293" max="1296" width="11.42578125" style="1"/>
    <col min="1297" max="1297" width="20.28515625" style="1" bestFit="1" customWidth="1"/>
    <col min="1298" max="1537" width="11.42578125" style="1"/>
    <col min="1538" max="1538" width="14.42578125" style="1" bestFit="1" customWidth="1"/>
    <col min="1539" max="1541" width="22.85546875" style="1" bestFit="1" customWidth="1"/>
    <col min="1542" max="1542" width="22.28515625" style="1" bestFit="1" customWidth="1"/>
    <col min="1543" max="1543" width="22.85546875" style="1" bestFit="1" customWidth="1"/>
    <col min="1544" max="1544" width="20.42578125" style="1" bestFit="1" customWidth="1"/>
    <col min="1545" max="1545" width="30.140625" style="1" customWidth="1"/>
    <col min="1546" max="1546" width="20.28515625" style="1" customWidth="1"/>
    <col min="1547" max="1547" width="20.7109375" style="1" bestFit="1" customWidth="1"/>
    <col min="1548" max="1548" width="21.85546875" style="1" customWidth="1"/>
    <col min="1549" max="1552" width="11.42578125" style="1"/>
    <col min="1553" max="1553" width="20.28515625" style="1" bestFit="1" customWidth="1"/>
    <col min="1554" max="1793" width="11.42578125" style="1"/>
    <col min="1794" max="1794" width="14.42578125" style="1" bestFit="1" customWidth="1"/>
    <col min="1795" max="1797" width="22.85546875" style="1" bestFit="1" customWidth="1"/>
    <col min="1798" max="1798" width="22.28515625" style="1" bestFit="1" customWidth="1"/>
    <col min="1799" max="1799" width="22.85546875" style="1" bestFit="1" customWidth="1"/>
    <col min="1800" max="1800" width="20.42578125" style="1" bestFit="1" customWidth="1"/>
    <col min="1801" max="1801" width="30.140625" style="1" customWidth="1"/>
    <col min="1802" max="1802" width="20.28515625" style="1" customWidth="1"/>
    <col min="1803" max="1803" width="20.7109375" style="1" bestFit="1" customWidth="1"/>
    <col min="1804" max="1804" width="21.85546875" style="1" customWidth="1"/>
    <col min="1805" max="1808" width="11.42578125" style="1"/>
    <col min="1809" max="1809" width="20.28515625" style="1" bestFit="1" customWidth="1"/>
    <col min="1810" max="2049" width="11.42578125" style="1"/>
    <col min="2050" max="2050" width="14.42578125" style="1" bestFit="1" customWidth="1"/>
    <col min="2051" max="2053" width="22.85546875" style="1" bestFit="1" customWidth="1"/>
    <col min="2054" max="2054" width="22.28515625" style="1" bestFit="1" customWidth="1"/>
    <col min="2055" max="2055" width="22.85546875" style="1" bestFit="1" customWidth="1"/>
    <col min="2056" max="2056" width="20.42578125" style="1" bestFit="1" customWidth="1"/>
    <col min="2057" max="2057" width="30.140625" style="1" customWidth="1"/>
    <col min="2058" max="2058" width="20.28515625" style="1" customWidth="1"/>
    <col min="2059" max="2059" width="20.7109375" style="1" bestFit="1" customWidth="1"/>
    <col min="2060" max="2060" width="21.85546875" style="1" customWidth="1"/>
    <col min="2061" max="2064" width="11.42578125" style="1"/>
    <col min="2065" max="2065" width="20.28515625" style="1" bestFit="1" customWidth="1"/>
    <col min="2066" max="2305" width="11.42578125" style="1"/>
    <col min="2306" max="2306" width="14.42578125" style="1" bestFit="1" customWidth="1"/>
    <col min="2307" max="2309" width="22.85546875" style="1" bestFit="1" customWidth="1"/>
    <col min="2310" max="2310" width="22.28515625" style="1" bestFit="1" customWidth="1"/>
    <col min="2311" max="2311" width="22.85546875" style="1" bestFit="1" customWidth="1"/>
    <col min="2312" max="2312" width="20.42578125" style="1" bestFit="1" customWidth="1"/>
    <col min="2313" max="2313" width="30.140625" style="1" customWidth="1"/>
    <col min="2314" max="2314" width="20.28515625" style="1" customWidth="1"/>
    <col min="2315" max="2315" width="20.7109375" style="1" bestFit="1" customWidth="1"/>
    <col min="2316" max="2316" width="21.85546875" style="1" customWidth="1"/>
    <col min="2317" max="2320" width="11.42578125" style="1"/>
    <col min="2321" max="2321" width="20.28515625" style="1" bestFit="1" customWidth="1"/>
    <col min="2322" max="2561" width="11.42578125" style="1"/>
    <col min="2562" max="2562" width="14.42578125" style="1" bestFit="1" customWidth="1"/>
    <col min="2563" max="2565" width="22.85546875" style="1" bestFit="1" customWidth="1"/>
    <col min="2566" max="2566" width="22.28515625" style="1" bestFit="1" customWidth="1"/>
    <col min="2567" max="2567" width="22.85546875" style="1" bestFit="1" customWidth="1"/>
    <col min="2568" max="2568" width="20.42578125" style="1" bestFit="1" customWidth="1"/>
    <col min="2569" max="2569" width="30.140625" style="1" customWidth="1"/>
    <col min="2570" max="2570" width="20.28515625" style="1" customWidth="1"/>
    <col min="2571" max="2571" width="20.7109375" style="1" bestFit="1" customWidth="1"/>
    <col min="2572" max="2572" width="21.85546875" style="1" customWidth="1"/>
    <col min="2573" max="2576" width="11.42578125" style="1"/>
    <col min="2577" max="2577" width="20.28515625" style="1" bestFit="1" customWidth="1"/>
    <col min="2578" max="2817" width="11.42578125" style="1"/>
    <col min="2818" max="2818" width="14.42578125" style="1" bestFit="1" customWidth="1"/>
    <col min="2819" max="2821" width="22.85546875" style="1" bestFit="1" customWidth="1"/>
    <col min="2822" max="2822" width="22.28515625" style="1" bestFit="1" customWidth="1"/>
    <col min="2823" max="2823" width="22.85546875" style="1" bestFit="1" customWidth="1"/>
    <col min="2824" max="2824" width="20.42578125" style="1" bestFit="1" customWidth="1"/>
    <col min="2825" max="2825" width="30.140625" style="1" customWidth="1"/>
    <col min="2826" max="2826" width="20.28515625" style="1" customWidth="1"/>
    <col min="2827" max="2827" width="20.7109375" style="1" bestFit="1" customWidth="1"/>
    <col min="2828" max="2828" width="21.85546875" style="1" customWidth="1"/>
    <col min="2829" max="2832" width="11.42578125" style="1"/>
    <col min="2833" max="2833" width="20.28515625" style="1" bestFit="1" customWidth="1"/>
    <col min="2834" max="3073" width="11.42578125" style="1"/>
    <col min="3074" max="3074" width="14.42578125" style="1" bestFit="1" customWidth="1"/>
    <col min="3075" max="3077" width="22.85546875" style="1" bestFit="1" customWidth="1"/>
    <col min="3078" max="3078" width="22.28515625" style="1" bestFit="1" customWidth="1"/>
    <col min="3079" max="3079" width="22.85546875" style="1" bestFit="1" customWidth="1"/>
    <col min="3080" max="3080" width="20.42578125" style="1" bestFit="1" customWidth="1"/>
    <col min="3081" max="3081" width="30.140625" style="1" customWidth="1"/>
    <col min="3082" max="3082" width="20.28515625" style="1" customWidth="1"/>
    <col min="3083" max="3083" width="20.7109375" style="1" bestFit="1" customWidth="1"/>
    <col min="3084" max="3084" width="21.85546875" style="1" customWidth="1"/>
    <col min="3085" max="3088" width="11.42578125" style="1"/>
    <col min="3089" max="3089" width="20.28515625" style="1" bestFit="1" customWidth="1"/>
    <col min="3090" max="3329" width="11.42578125" style="1"/>
    <col min="3330" max="3330" width="14.42578125" style="1" bestFit="1" customWidth="1"/>
    <col min="3331" max="3333" width="22.85546875" style="1" bestFit="1" customWidth="1"/>
    <col min="3334" max="3334" width="22.28515625" style="1" bestFit="1" customWidth="1"/>
    <col min="3335" max="3335" width="22.85546875" style="1" bestFit="1" customWidth="1"/>
    <col min="3336" max="3336" width="20.42578125" style="1" bestFit="1" customWidth="1"/>
    <col min="3337" max="3337" width="30.140625" style="1" customWidth="1"/>
    <col min="3338" max="3338" width="20.28515625" style="1" customWidth="1"/>
    <col min="3339" max="3339" width="20.7109375" style="1" bestFit="1" customWidth="1"/>
    <col min="3340" max="3340" width="21.85546875" style="1" customWidth="1"/>
    <col min="3341" max="3344" width="11.42578125" style="1"/>
    <col min="3345" max="3345" width="20.28515625" style="1" bestFit="1" customWidth="1"/>
    <col min="3346" max="3585" width="11.42578125" style="1"/>
    <col min="3586" max="3586" width="14.42578125" style="1" bestFit="1" customWidth="1"/>
    <col min="3587" max="3589" width="22.85546875" style="1" bestFit="1" customWidth="1"/>
    <col min="3590" max="3590" width="22.28515625" style="1" bestFit="1" customWidth="1"/>
    <col min="3591" max="3591" width="22.85546875" style="1" bestFit="1" customWidth="1"/>
    <col min="3592" max="3592" width="20.42578125" style="1" bestFit="1" customWidth="1"/>
    <col min="3593" max="3593" width="30.140625" style="1" customWidth="1"/>
    <col min="3594" max="3594" width="20.28515625" style="1" customWidth="1"/>
    <col min="3595" max="3595" width="20.7109375" style="1" bestFit="1" customWidth="1"/>
    <col min="3596" max="3596" width="21.85546875" style="1" customWidth="1"/>
    <col min="3597" max="3600" width="11.42578125" style="1"/>
    <col min="3601" max="3601" width="20.28515625" style="1" bestFit="1" customWidth="1"/>
    <col min="3602" max="3841" width="11.42578125" style="1"/>
    <col min="3842" max="3842" width="14.42578125" style="1" bestFit="1" customWidth="1"/>
    <col min="3843" max="3845" width="22.85546875" style="1" bestFit="1" customWidth="1"/>
    <col min="3846" max="3846" width="22.28515625" style="1" bestFit="1" customWidth="1"/>
    <col min="3847" max="3847" width="22.85546875" style="1" bestFit="1" customWidth="1"/>
    <col min="3848" max="3848" width="20.42578125" style="1" bestFit="1" customWidth="1"/>
    <col min="3849" max="3849" width="30.140625" style="1" customWidth="1"/>
    <col min="3850" max="3850" width="20.28515625" style="1" customWidth="1"/>
    <col min="3851" max="3851" width="20.7109375" style="1" bestFit="1" customWidth="1"/>
    <col min="3852" max="3852" width="21.85546875" style="1" customWidth="1"/>
    <col min="3853" max="3856" width="11.42578125" style="1"/>
    <col min="3857" max="3857" width="20.28515625" style="1" bestFit="1" customWidth="1"/>
    <col min="3858" max="4097" width="11.42578125" style="1"/>
    <col min="4098" max="4098" width="14.42578125" style="1" bestFit="1" customWidth="1"/>
    <col min="4099" max="4101" width="22.85546875" style="1" bestFit="1" customWidth="1"/>
    <col min="4102" max="4102" width="22.28515625" style="1" bestFit="1" customWidth="1"/>
    <col min="4103" max="4103" width="22.85546875" style="1" bestFit="1" customWidth="1"/>
    <col min="4104" max="4104" width="20.42578125" style="1" bestFit="1" customWidth="1"/>
    <col min="4105" max="4105" width="30.140625" style="1" customWidth="1"/>
    <col min="4106" max="4106" width="20.28515625" style="1" customWidth="1"/>
    <col min="4107" max="4107" width="20.7109375" style="1" bestFit="1" customWidth="1"/>
    <col min="4108" max="4108" width="21.85546875" style="1" customWidth="1"/>
    <col min="4109" max="4112" width="11.42578125" style="1"/>
    <col min="4113" max="4113" width="20.28515625" style="1" bestFit="1" customWidth="1"/>
    <col min="4114" max="4353" width="11.42578125" style="1"/>
    <col min="4354" max="4354" width="14.42578125" style="1" bestFit="1" customWidth="1"/>
    <col min="4355" max="4357" width="22.85546875" style="1" bestFit="1" customWidth="1"/>
    <col min="4358" max="4358" width="22.28515625" style="1" bestFit="1" customWidth="1"/>
    <col min="4359" max="4359" width="22.85546875" style="1" bestFit="1" customWidth="1"/>
    <col min="4360" max="4360" width="20.42578125" style="1" bestFit="1" customWidth="1"/>
    <col min="4361" max="4361" width="30.140625" style="1" customWidth="1"/>
    <col min="4362" max="4362" width="20.28515625" style="1" customWidth="1"/>
    <col min="4363" max="4363" width="20.7109375" style="1" bestFit="1" customWidth="1"/>
    <col min="4364" max="4364" width="21.85546875" style="1" customWidth="1"/>
    <col min="4365" max="4368" width="11.42578125" style="1"/>
    <col min="4369" max="4369" width="20.28515625" style="1" bestFit="1" customWidth="1"/>
    <col min="4370" max="4609" width="11.42578125" style="1"/>
    <col min="4610" max="4610" width="14.42578125" style="1" bestFit="1" customWidth="1"/>
    <col min="4611" max="4613" width="22.85546875" style="1" bestFit="1" customWidth="1"/>
    <col min="4614" max="4614" width="22.28515625" style="1" bestFit="1" customWidth="1"/>
    <col min="4615" max="4615" width="22.85546875" style="1" bestFit="1" customWidth="1"/>
    <col min="4616" max="4616" width="20.42578125" style="1" bestFit="1" customWidth="1"/>
    <col min="4617" max="4617" width="30.140625" style="1" customWidth="1"/>
    <col min="4618" max="4618" width="20.28515625" style="1" customWidth="1"/>
    <col min="4619" max="4619" width="20.7109375" style="1" bestFit="1" customWidth="1"/>
    <col min="4620" max="4620" width="21.85546875" style="1" customWidth="1"/>
    <col min="4621" max="4624" width="11.42578125" style="1"/>
    <col min="4625" max="4625" width="20.28515625" style="1" bestFit="1" customWidth="1"/>
    <col min="4626" max="4865" width="11.42578125" style="1"/>
    <col min="4866" max="4866" width="14.42578125" style="1" bestFit="1" customWidth="1"/>
    <col min="4867" max="4869" width="22.85546875" style="1" bestFit="1" customWidth="1"/>
    <col min="4870" max="4870" width="22.28515625" style="1" bestFit="1" customWidth="1"/>
    <col min="4871" max="4871" width="22.85546875" style="1" bestFit="1" customWidth="1"/>
    <col min="4872" max="4872" width="20.42578125" style="1" bestFit="1" customWidth="1"/>
    <col min="4873" max="4873" width="30.140625" style="1" customWidth="1"/>
    <col min="4874" max="4874" width="20.28515625" style="1" customWidth="1"/>
    <col min="4875" max="4875" width="20.7109375" style="1" bestFit="1" customWidth="1"/>
    <col min="4876" max="4876" width="21.85546875" style="1" customWidth="1"/>
    <col min="4877" max="4880" width="11.42578125" style="1"/>
    <col min="4881" max="4881" width="20.28515625" style="1" bestFit="1" customWidth="1"/>
    <col min="4882" max="5121" width="11.42578125" style="1"/>
    <col min="5122" max="5122" width="14.42578125" style="1" bestFit="1" customWidth="1"/>
    <col min="5123" max="5125" width="22.85546875" style="1" bestFit="1" customWidth="1"/>
    <col min="5126" max="5126" width="22.28515625" style="1" bestFit="1" customWidth="1"/>
    <col min="5127" max="5127" width="22.85546875" style="1" bestFit="1" customWidth="1"/>
    <col min="5128" max="5128" width="20.42578125" style="1" bestFit="1" customWidth="1"/>
    <col min="5129" max="5129" width="30.140625" style="1" customWidth="1"/>
    <col min="5130" max="5130" width="20.28515625" style="1" customWidth="1"/>
    <col min="5131" max="5131" width="20.7109375" style="1" bestFit="1" customWidth="1"/>
    <col min="5132" max="5132" width="21.85546875" style="1" customWidth="1"/>
    <col min="5133" max="5136" width="11.42578125" style="1"/>
    <col min="5137" max="5137" width="20.28515625" style="1" bestFit="1" customWidth="1"/>
    <col min="5138" max="5377" width="11.42578125" style="1"/>
    <col min="5378" max="5378" width="14.42578125" style="1" bestFit="1" customWidth="1"/>
    <col min="5379" max="5381" width="22.85546875" style="1" bestFit="1" customWidth="1"/>
    <col min="5382" max="5382" width="22.28515625" style="1" bestFit="1" customWidth="1"/>
    <col min="5383" max="5383" width="22.85546875" style="1" bestFit="1" customWidth="1"/>
    <col min="5384" max="5384" width="20.42578125" style="1" bestFit="1" customWidth="1"/>
    <col min="5385" max="5385" width="30.140625" style="1" customWidth="1"/>
    <col min="5386" max="5386" width="20.28515625" style="1" customWidth="1"/>
    <col min="5387" max="5387" width="20.7109375" style="1" bestFit="1" customWidth="1"/>
    <col min="5388" max="5388" width="21.85546875" style="1" customWidth="1"/>
    <col min="5389" max="5392" width="11.42578125" style="1"/>
    <col min="5393" max="5393" width="20.28515625" style="1" bestFit="1" customWidth="1"/>
    <col min="5394" max="5633" width="11.42578125" style="1"/>
    <col min="5634" max="5634" width="14.42578125" style="1" bestFit="1" customWidth="1"/>
    <col min="5635" max="5637" width="22.85546875" style="1" bestFit="1" customWidth="1"/>
    <col min="5638" max="5638" width="22.28515625" style="1" bestFit="1" customWidth="1"/>
    <col min="5639" max="5639" width="22.85546875" style="1" bestFit="1" customWidth="1"/>
    <col min="5640" max="5640" width="20.42578125" style="1" bestFit="1" customWidth="1"/>
    <col min="5641" max="5641" width="30.140625" style="1" customWidth="1"/>
    <col min="5642" max="5642" width="20.28515625" style="1" customWidth="1"/>
    <col min="5643" max="5643" width="20.7109375" style="1" bestFit="1" customWidth="1"/>
    <col min="5644" max="5644" width="21.85546875" style="1" customWidth="1"/>
    <col min="5645" max="5648" width="11.42578125" style="1"/>
    <col min="5649" max="5649" width="20.28515625" style="1" bestFit="1" customWidth="1"/>
    <col min="5650" max="5889" width="11.42578125" style="1"/>
    <col min="5890" max="5890" width="14.42578125" style="1" bestFit="1" customWidth="1"/>
    <col min="5891" max="5893" width="22.85546875" style="1" bestFit="1" customWidth="1"/>
    <col min="5894" max="5894" width="22.28515625" style="1" bestFit="1" customWidth="1"/>
    <col min="5895" max="5895" width="22.85546875" style="1" bestFit="1" customWidth="1"/>
    <col min="5896" max="5896" width="20.42578125" style="1" bestFit="1" customWidth="1"/>
    <col min="5897" max="5897" width="30.140625" style="1" customWidth="1"/>
    <col min="5898" max="5898" width="20.28515625" style="1" customWidth="1"/>
    <col min="5899" max="5899" width="20.7109375" style="1" bestFit="1" customWidth="1"/>
    <col min="5900" max="5900" width="21.85546875" style="1" customWidth="1"/>
    <col min="5901" max="5904" width="11.42578125" style="1"/>
    <col min="5905" max="5905" width="20.28515625" style="1" bestFit="1" customWidth="1"/>
    <col min="5906" max="6145" width="11.42578125" style="1"/>
    <col min="6146" max="6146" width="14.42578125" style="1" bestFit="1" customWidth="1"/>
    <col min="6147" max="6149" width="22.85546875" style="1" bestFit="1" customWidth="1"/>
    <col min="6150" max="6150" width="22.28515625" style="1" bestFit="1" customWidth="1"/>
    <col min="6151" max="6151" width="22.85546875" style="1" bestFit="1" customWidth="1"/>
    <col min="6152" max="6152" width="20.42578125" style="1" bestFit="1" customWidth="1"/>
    <col min="6153" max="6153" width="30.140625" style="1" customWidth="1"/>
    <col min="6154" max="6154" width="20.28515625" style="1" customWidth="1"/>
    <col min="6155" max="6155" width="20.7109375" style="1" bestFit="1" customWidth="1"/>
    <col min="6156" max="6156" width="21.85546875" style="1" customWidth="1"/>
    <col min="6157" max="6160" width="11.42578125" style="1"/>
    <col min="6161" max="6161" width="20.28515625" style="1" bestFit="1" customWidth="1"/>
    <col min="6162" max="6401" width="11.42578125" style="1"/>
    <col min="6402" max="6402" width="14.42578125" style="1" bestFit="1" customWidth="1"/>
    <col min="6403" max="6405" width="22.85546875" style="1" bestFit="1" customWidth="1"/>
    <col min="6406" max="6406" width="22.28515625" style="1" bestFit="1" customWidth="1"/>
    <col min="6407" max="6407" width="22.85546875" style="1" bestFit="1" customWidth="1"/>
    <col min="6408" max="6408" width="20.42578125" style="1" bestFit="1" customWidth="1"/>
    <col min="6409" max="6409" width="30.140625" style="1" customWidth="1"/>
    <col min="6410" max="6410" width="20.28515625" style="1" customWidth="1"/>
    <col min="6411" max="6411" width="20.7109375" style="1" bestFit="1" customWidth="1"/>
    <col min="6412" max="6412" width="21.85546875" style="1" customWidth="1"/>
    <col min="6413" max="6416" width="11.42578125" style="1"/>
    <col min="6417" max="6417" width="20.28515625" style="1" bestFit="1" customWidth="1"/>
    <col min="6418" max="6657" width="11.42578125" style="1"/>
    <col min="6658" max="6658" width="14.42578125" style="1" bestFit="1" customWidth="1"/>
    <col min="6659" max="6661" width="22.85546875" style="1" bestFit="1" customWidth="1"/>
    <col min="6662" max="6662" width="22.28515625" style="1" bestFit="1" customWidth="1"/>
    <col min="6663" max="6663" width="22.85546875" style="1" bestFit="1" customWidth="1"/>
    <col min="6664" max="6664" width="20.42578125" style="1" bestFit="1" customWidth="1"/>
    <col min="6665" max="6665" width="30.140625" style="1" customWidth="1"/>
    <col min="6666" max="6666" width="20.28515625" style="1" customWidth="1"/>
    <col min="6667" max="6667" width="20.7109375" style="1" bestFit="1" customWidth="1"/>
    <col min="6668" max="6668" width="21.85546875" style="1" customWidth="1"/>
    <col min="6669" max="6672" width="11.42578125" style="1"/>
    <col min="6673" max="6673" width="20.28515625" style="1" bestFit="1" customWidth="1"/>
    <col min="6674" max="6913" width="11.42578125" style="1"/>
    <col min="6914" max="6914" width="14.42578125" style="1" bestFit="1" customWidth="1"/>
    <col min="6915" max="6917" width="22.85546875" style="1" bestFit="1" customWidth="1"/>
    <col min="6918" max="6918" width="22.28515625" style="1" bestFit="1" customWidth="1"/>
    <col min="6919" max="6919" width="22.85546875" style="1" bestFit="1" customWidth="1"/>
    <col min="6920" max="6920" width="20.42578125" style="1" bestFit="1" customWidth="1"/>
    <col min="6921" max="6921" width="30.140625" style="1" customWidth="1"/>
    <col min="6922" max="6922" width="20.28515625" style="1" customWidth="1"/>
    <col min="6923" max="6923" width="20.7109375" style="1" bestFit="1" customWidth="1"/>
    <col min="6924" max="6924" width="21.85546875" style="1" customWidth="1"/>
    <col min="6925" max="6928" width="11.42578125" style="1"/>
    <col min="6929" max="6929" width="20.28515625" style="1" bestFit="1" customWidth="1"/>
    <col min="6930" max="7169" width="11.42578125" style="1"/>
    <col min="7170" max="7170" width="14.42578125" style="1" bestFit="1" customWidth="1"/>
    <col min="7171" max="7173" width="22.85546875" style="1" bestFit="1" customWidth="1"/>
    <col min="7174" max="7174" width="22.28515625" style="1" bestFit="1" customWidth="1"/>
    <col min="7175" max="7175" width="22.85546875" style="1" bestFit="1" customWidth="1"/>
    <col min="7176" max="7176" width="20.42578125" style="1" bestFit="1" customWidth="1"/>
    <col min="7177" max="7177" width="30.140625" style="1" customWidth="1"/>
    <col min="7178" max="7178" width="20.28515625" style="1" customWidth="1"/>
    <col min="7179" max="7179" width="20.7109375" style="1" bestFit="1" customWidth="1"/>
    <col min="7180" max="7180" width="21.85546875" style="1" customWidth="1"/>
    <col min="7181" max="7184" width="11.42578125" style="1"/>
    <col min="7185" max="7185" width="20.28515625" style="1" bestFit="1" customWidth="1"/>
    <col min="7186" max="7425" width="11.42578125" style="1"/>
    <col min="7426" max="7426" width="14.42578125" style="1" bestFit="1" customWidth="1"/>
    <col min="7427" max="7429" width="22.85546875" style="1" bestFit="1" customWidth="1"/>
    <col min="7430" max="7430" width="22.28515625" style="1" bestFit="1" customWidth="1"/>
    <col min="7431" max="7431" width="22.85546875" style="1" bestFit="1" customWidth="1"/>
    <col min="7432" max="7432" width="20.42578125" style="1" bestFit="1" customWidth="1"/>
    <col min="7433" max="7433" width="30.140625" style="1" customWidth="1"/>
    <col min="7434" max="7434" width="20.28515625" style="1" customWidth="1"/>
    <col min="7435" max="7435" width="20.7109375" style="1" bestFit="1" customWidth="1"/>
    <col min="7436" max="7436" width="21.85546875" style="1" customWidth="1"/>
    <col min="7437" max="7440" width="11.42578125" style="1"/>
    <col min="7441" max="7441" width="20.28515625" style="1" bestFit="1" customWidth="1"/>
    <col min="7442" max="7681" width="11.42578125" style="1"/>
    <col min="7682" max="7682" width="14.42578125" style="1" bestFit="1" customWidth="1"/>
    <col min="7683" max="7685" width="22.85546875" style="1" bestFit="1" customWidth="1"/>
    <col min="7686" max="7686" width="22.28515625" style="1" bestFit="1" customWidth="1"/>
    <col min="7687" max="7687" width="22.85546875" style="1" bestFit="1" customWidth="1"/>
    <col min="7688" max="7688" width="20.42578125" style="1" bestFit="1" customWidth="1"/>
    <col min="7689" max="7689" width="30.140625" style="1" customWidth="1"/>
    <col min="7690" max="7690" width="20.28515625" style="1" customWidth="1"/>
    <col min="7691" max="7691" width="20.7109375" style="1" bestFit="1" customWidth="1"/>
    <col min="7692" max="7692" width="21.85546875" style="1" customWidth="1"/>
    <col min="7693" max="7696" width="11.42578125" style="1"/>
    <col min="7697" max="7697" width="20.28515625" style="1" bestFit="1" customWidth="1"/>
    <col min="7698" max="7937" width="11.42578125" style="1"/>
    <col min="7938" max="7938" width="14.42578125" style="1" bestFit="1" customWidth="1"/>
    <col min="7939" max="7941" width="22.85546875" style="1" bestFit="1" customWidth="1"/>
    <col min="7942" max="7942" width="22.28515625" style="1" bestFit="1" customWidth="1"/>
    <col min="7943" max="7943" width="22.85546875" style="1" bestFit="1" customWidth="1"/>
    <col min="7944" max="7944" width="20.42578125" style="1" bestFit="1" customWidth="1"/>
    <col min="7945" max="7945" width="30.140625" style="1" customWidth="1"/>
    <col min="7946" max="7946" width="20.28515625" style="1" customWidth="1"/>
    <col min="7947" max="7947" width="20.7109375" style="1" bestFit="1" customWidth="1"/>
    <col min="7948" max="7948" width="21.85546875" style="1" customWidth="1"/>
    <col min="7949" max="7952" width="11.42578125" style="1"/>
    <col min="7953" max="7953" width="20.28515625" style="1" bestFit="1" customWidth="1"/>
    <col min="7954" max="8193" width="11.42578125" style="1"/>
    <col min="8194" max="8194" width="14.42578125" style="1" bestFit="1" customWidth="1"/>
    <col min="8195" max="8197" width="22.85546875" style="1" bestFit="1" customWidth="1"/>
    <col min="8198" max="8198" width="22.28515625" style="1" bestFit="1" customWidth="1"/>
    <col min="8199" max="8199" width="22.85546875" style="1" bestFit="1" customWidth="1"/>
    <col min="8200" max="8200" width="20.42578125" style="1" bestFit="1" customWidth="1"/>
    <col min="8201" max="8201" width="30.140625" style="1" customWidth="1"/>
    <col min="8202" max="8202" width="20.28515625" style="1" customWidth="1"/>
    <col min="8203" max="8203" width="20.7109375" style="1" bestFit="1" customWidth="1"/>
    <col min="8204" max="8204" width="21.85546875" style="1" customWidth="1"/>
    <col min="8205" max="8208" width="11.42578125" style="1"/>
    <col min="8209" max="8209" width="20.28515625" style="1" bestFit="1" customWidth="1"/>
    <col min="8210" max="8449" width="11.42578125" style="1"/>
    <col min="8450" max="8450" width="14.42578125" style="1" bestFit="1" customWidth="1"/>
    <col min="8451" max="8453" width="22.85546875" style="1" bestFit="1" customWidth="1"/>
    <col min="8454" max="8454" width="22.28515625" style="1" bestFit="1" customWidth="1"/>
    <col min="8455" max="8455" width="22.85546875" style="1" bestFit="1" customWidth="1"/>
    <col min="8456" max="8456" width="20.42578125" style="1" bestFit="1" customWidth="1"/>
    <col min="8457" max="8457" width="30.140625" style="1" customWidth="1"/>
    <col min="8458" max="8458" width="20.28515625" style="1" customWidth="1"/>
    <col min="8459" max="8459" width="20.7109375" style="1" bestFit="1" customWidth="1"/>
    <col min="8460" max="8460" width="21.85546875" style="1" customWidth="1"/>
    <col min="8461" max="8464" width="11.42578125" style="1"/>
    <col min="8465" max="8465" width="20.28515625" style="1" bestFit="1" customWidth="1"/>
    <col min="8466" max="8705" width="11.42578125" style="1"/>
    <col min="8706" max="8706" width="14.42578125" style="1" bestFit="1" customWidth="1"/>
    <col min="8707" max="8709" width="22.85546875" style="1" bestFit="1" customWidth="1"/>
    <col min="8710" max="8710" width="22.28515625" style="1" bestFit="1" customWidth="1"/>
    <col min="8711" max="8711" width="22.85546875" style="1" bestFit="1" customWidth="1"/>
    <col min="8712" max="8712" width="20.42578125" style="1" bestFit="1" customWidth="1"/>
    <col min="8713" max="8713" width="30.140625" style="1" customWidth="1"/>
    <col min="8714" max="8714" width="20.28515625" style="1" customWidth="1"/>
    <col min="8715" max="8715" width="20.7109375" style="1" bestFit="1" customWidth="1"/>
    <col min="8716" max="8716" width="21.85546875" style="1" customWidth="1"/>
    <col min="8717" max="8720" width="11.42578125" style="1"/>
    <col min="8721" max="8721" width="20.28515625" style="1" bestFit="1" customWidth="1"/>
    <col min="8722" max="8961" width="11.42578125" style="1"/>
    <col min="8962" max="8962" width="14.42578125" style="1" bestFit="1" customWidth="1"/>
    <col min="8963" max="8965" width="22.85546875" style="1" bestFit="1" customWidth="1"/>
    <col min="8966" max="8966" width="22.28515625" style="1" bestFit="1" customWidth="1"/>
    <col min="8967" max="8967" width="22.85546875" style="1" bestFit="1" customWidth="1"/>
    <col min="8968" max="8968" width="20.42578125" style="1" bestFit="1" customWidth="1"/>
    <col min="8969" max="8969" width="30.140625" style="1" customWidth="1"/>
    <col min="8970" max="8970" width="20.28515625" style="1" customWidth="1"/>
    <col min="8971" max="8971" width="20.7109375" style="1" bestFit="1" customWidth="1"/>
    <col min="8972" max="8972" width="21.85546875" style="1" customWidth="1"/>
    <col min="8973" max="8976" width="11.42578125" style="1"/>
    <col min="8977" max="8977" width="20.28515625" style="1" bestFit="1" customWidth="1"/>
    <col min="8978" max="9217" width="11.42578125" style="1"/>
    <col min="9218" max="9218" width="14.42578125" style="1" bestFit="1" customWidth="1"/>
    <col min="9219" max="9221" width="22.85546875" style="1" bestFit="1" customWidth="1"/>
    <col min="9222" max="9222" width="22.28515625" style="1" bestFit="1" customWidth="1"/>
    <col min="9223" max="9223" width="22.85546875" style="1" bestFit="1" customWidth="1"/>
    <col min="9224" max="9224" width="20.42578125" style="1" bestFit="1" customWidth="1"/>
    <col min="9225" max="9225" width="30.140625" style="1" customWidth="1"/>
    <col min="9226" max="9226" width="20.28515625" style="1" customWidth="1"/>
    <col min="9227" max="9227" width="20.7109375" style="1" bestFit="1" customWidth="1"/>
    <col min="9228" max="9228" width="21.85546875" style="1" customWidth="1"/>
    <col min="9229" max="9232" width="11.42578125" style="1"/>
    <col min="9233" max="9233" width="20.28515625" style="1" bestFit="1" customWidth="1"/>
    <col min="9234" max="9473" width="11.42578125" style="1"/>
    <col min="9474" max="9474" width="14.42578125" style="1" bestFit="1" customWidth="1"/>
    <col min="9475" max="9477" width="22.85546875" style="1" bestFit="1" customWidth="1"/>
    <col min="9478" max="9478" width="22.28515625" style="1" bestFit="1" customWidth="1"/>
    <col min="9479" max="9479" width="22.85546875" style="1" bestFit="1" customWidth="1"/>
    <col min="9480" max="9480" width="20.42578125" style="1" bestFit="1" customWidth="1"/>
    <col min="9481" max="9481" width="30.140625" style="1" customWidth="1"/>
    <col min="9482" max="9482" width="20.28515625" style="1" customWidth="1"/>
    <col min="9483" max="9483" width="20.7109375" style="1" bestFit="1" customWidth="1"/>
    <col min="9484" max="9484" width="21.85546875" style="1" customWidth="1"/>
    <col min="9485" max="9488" width="11.42578125" style="1"/>
    <col min="9489" max="9489" width="20.28515625" style="1" bestFit="1" customWidth="1"/>
    <col min="9490" max="9729" width="11.42578125" style="1"/>
    <col min="9730" max="9730" width="14.42578125" style="1" bestFit="1" customWidth="1"/>
    <col min="9731" max="9733" width="22.85546875" style="1" bestFit="1" customWidth="1"/>
    <col min="9734" max="9734" width="22.28515625" style="1" bestFit="1" customWidth="1"/>
    <col min="9735" max="9735" width="22.85546875" style="1" bestFit="1" customWidth="1"/>
    <col min="9736" max="9736" width="20.42578125" style="1" bestFit="1" customWidth="1"/>
    <col min="9737" max="9737" width="30.140625" style="1" customWidth="1"/>
    <col min="9738" max="9738" width="20.28515625" style="1" customWidth="1"/>
    <col min="9739" max="9739" width="20.7109375" style="1" bestFit="1" customWidth="1"/>
    <col min="9740" max="9740" width="21.85546875" style="1" customWidth="1"/>
    <col min="9741" max="9744" width="11.42578125" style="1"/>
    <col min="9745" max="9745" width="20.28515625" style="1" bestFit="1" customWidth="1"/>
    <col min="9746" max="9985" width="11.42578125" style="1"/>
    <col min="9986" max="9986" width="14.42578125" style="1" bestFit="1" customWidth="1"/>
    <col min="9987" max="9989" width="22.85546875" style="1" bestFit="1" customWidth="1"/>
    <col min="9990" max="9990" width="22.28515625" style="1" bestFit="1" customWidth="1"/>
    <col min="9991" max="9991" width="22.85546875" style="1" bestFit="1" customWidth="1"/>
    <col min="9992" max="9992" width="20.42578125" style="1" bestFit="1" customWidth="1"/>
    <col min="9993" max="9993" width="30.140625" style="1" customWidth="1"/>
    <col min="9994" max="9994" width="20.28515625" style="1" customWidth="1"/>
    <col min="9995" max="9995" width="20.7109375" style="1" bestFit="1" customWidth="1"/>
    <col min="9996" max="9996" width="21.85546875" style="1" customWidth="1"/>
    <col min="9997" max="10000" width="11.42578125" style="1"/>
    <col min="10001" max="10001" width="20.28515625" style="1" bestFit="1" customWidth="1"/>
    <col min="10002" max="10241" width="11.42578125" style="1"/>
    <col min="10242" max="10242" width="14.42578125" style="1" bestFit="1" customWidth="1"/>
    <col min="10243" max="10245" width="22.85546875" style="1" bestFit="1" customWidth="1"/>
    <col min="10246" max="10246" width="22.28515625" style="1" bestFit="1" customWidth="1"/>
    <col min="10247" max="10247" width="22.85546875" style="1" bestFit="1" customWidth="1"/>
    <col min="10248" max="10248" width="20.42578125" style="1" bestFit="1" customWidth="1"/>
    <col min="10249" max="10249" width="30.140625" style="1" customWidth="1"/>
    <col min="10250" max="10250" width="20.28515625" style="1" customWidth="1"/>
    <col min="10251" max="10251" width="20.7109375" style="1" bestFit="1" customWidth="1"/>
    <col min="10252" max="10252" width="21.85546875" style="1" customWidth="1"/>
    <col min="10253" max="10256" width="11.42578125" style="1"/>
    <col min="10257" max="10257" width="20.28515625" style="1" bestFit="1" customWidth="1"/>
    <col min="10258" max="10497" width="11.42578125" style="1"/>
    <col min="10498" max="10498" width="14.42578125" style="1" bestFit="1" customWidth="1"/>
    <col min="10499" max="10501" width="22.85546875" style="1" bestFit="1" customWidth="1"/>
    <col min="10502" max="10502" width="22.28515625" style="1" bestFit="1" customWidth="1"/>
    <col min="10503" max="10503" width="22.85546875" style="1" bestFit="1" customWidth="1"/>
    <col min="10504" max="10504" width="20.42578125" style="1" bestFit="1" customWidth="1"/>
    <col min="10505" max="10505" width="30.140625" style="1" customWidth="1"/>
    <col min="10506" max="10506" width="20.28515625" style="1" customWidth="1"/>
    <col min="10507" max="10507" width="20.7109375" style="1" bestFit="1" customWidth="1"/>
    <col min="10508" max="10508" width="21.85546875" style="1" customWidth="1"/>
    <col min="10509" max="10512" width="11.42578125" style="1"/>
    <col min="10513" max="10513" width="20.28515625" style="1" bestFit="1" customWidth="1"/>
    <col min="10514" max="10753" width="11.42578125" style="1"/>
    <col min="10754" max="10754" width="14.42578125" style="1" bestFit="1" customWidth="1"/>
    <col min="10755" max="10757" width="22.85546875" style="1" bestFit="1" customWidth="1"/>
    <col min="10758" max="10758" width="22.28515625" style="1" bestFit="1" customWidth="1"/>
    <col min="10759" max="10759" width="22.85546875" style="1" bestFit="1" customWidth="1"/>
    <col min="10760" max="10760" width="20.42578125" style="1" bestFit="1" customWidth="1"/>
    <col min="10761" max="10761" width="30.140625" style="1" customWidth="1"/>
    <col min="10762" max="10762" width="20.28515625" style="1" customWidth="1"/>
    <col min="10763" max="10763" width="20.7109375" style="1" bestFit="1" customWidth="1"/>
    <col min="10764" max="10764" width="21.85546875" style="1" customWidth="1"/>
    <col min="10765" max="10768" width="11.42578125" style="1"/>
    <col min="10769" max="10769" width="20.28515625" style="1" bestFit="1" customWidth="1"/>
    <col min="10770" max="11009" width="11.42578125" style="1"/>
    <col min="11010" max="11010" width="14.42578125" style="1" bestFit="1" customWidth="1"/>
    <col min="11011" max="11013" width="22.85546875" style="1" bestFit="1" customWidth="1"/>
    <col min="11014" max="11014" width="22.28515625" style="1" bestFit="1" customWidth="1"/>
    <col min="11015" max="11015" width="22.85546875" style="1" bestFit="1" customWidth="1"/>
    <col min="11016" max="11016" width="20.42578125" style="1" bestFit="1" customWidth="1"/>
    <col min="11017" max="11017" width="30.140625" style="1" customWidth="1"/>
    <col min="11018" max="11018" width="20.28515625" style="1" customWidth="1"/>
    <col min="11019" max="11019" width="20.7109375" style="1" bestFit="1" customWidth="1"/>
    <col min="11020" max="11020" width="21.85546875" style="1" customWidth="1"/>
    <col min="11021" max="11024" width="11.42578125" style="1"/>
    <col min="11025" max="11025" width="20.28515625" style="1" bestFit="1" customWidth="1"/>
    <col min="11026" max="11265" width="11.42578125" style="1"/>
    <col min="11266" max="11266" width="14.42578125" style="1" bestFit="1" customWidth="1"/>
    <col min="11267" max="11269" width="22.85546875" style="1" bestFit="1" customWidth="1"/>
    <col min="11270" max="11270" width="22.28515625" style="1" bestFit="1" customWidth="1"/>
    <col min="11271" max="11271" width="22.85546875" style="1" bestFit="1" customWidth="1"/>
    <col min="11272" max="11272" width="20.42578125" style="1" bestFit="1" customWidth="1"/>
    <col min="11273" max="11273" width="30.140625" style="1" customWidth="1"/>
    <col min="11274" max="11274" width="20.28515625" style="1" customWidth="1"/>
    <col min="11275" max="11275" width="20.7109375" style="1" bestFit="1" customWidth="1"/>
    <col min="11276" max="11276" width="21.85546875" style="1" customWidth="1"/>
    <col min="11277" max="11280" width="11.42578125" style="1"/>
    <col min="11281" max="11281" width="20.28515625" style="1" bestFit="1" customWidth="1"/>
    <col min="11282" max="11521" width="11.42578125" style="1"/>
    <col min="11522" max="11522" width="14.42578125" style="1" bestFit="1" customWidth="1"/>
    <col min="11523" max="11525" width="22.85546875" style="1" bestFit="1" customWidth="1"/>
    <col min="11526" max="11526" width="22.28515625" style="1" bestFit="1" customWidth="1"/>
    <col min="11527" max="11527" width="22.85546875" style="1" bestFit="1" customWidth="1"/>
    <col min="11528" max="11528" width="20.42578125" style="1" bestFit="1" customWidth="1"/>
    <col min="11529" max="11529" width="30.140625" style="1" customWidth="1"/>
    <col min="11530" max="11530" width="20.28515625" style="1" customWidth="1"/>
    <col min="11531" max="11531" width="20.7109375" style="1" bestFit="1" customWidth="1"/>
    <col min="11532" max="11532" width="21.85546875" style="1" customWidth="1"/>
    <col min="11533" max="11536" width="11.42578125" style="1"/>
    <col min="11537" max="11537" width="20.28515625" style="1" bestFit="1" customWidth="1"/>
    <col min="11538" max="11777" width="11.42578125" style="1"/>
    <col min="11778" max="11778" width="14.42578125" style="1" bestFit="1" customWidth="1"/>
    <col min="11779" max="11781" width="22.85546875" style="1" bestFit="1" customWidth="1"/>
    <col min="11782" max="11782" width="22.28515625" style="1" bestFit="1" customWidth="1"/>
    <col min="11783" max="11783" width="22.85546875" style="1" bestFit="1" customWidth="1"/>
    <col min="11784" max="11784" width="20.42578125" style="1" bestFit="1" customWidth="1"/>
    <col min="11785" max="11785" width="30.140625" style="1" customWidth="1"/>
    <col min="11786" max="11786" width="20.28515625" style="1" customWidth="1"/>
    <col min="11787" max="11787" width="20.7109375" style="1" bestFit="1" customWidth="1"/>
    <col min="11788" max="11788" width="21.85546875" style="1" customWidth="1"/>
    <col min="11789" max="11792" width="11.42578125" style="1"/>
    <col min="11793" max="11793" width="20.28515625" style="1" bestFit="1" customWidth="1"/>
    <col min="11794" max="12033" width="11.42578125" style="1"/>
    <col min="12034" max="12034" width="14.42578125" style="1" bestFit="1" customWidth="1"/>
    <col min="12035" max="12037" width="22.85546875" style="1" bestFit="1" customWidth="1"/>
    <col min="12038" max="12038" width="22.28515625" style="1" bestFit="1" customWidth="1"/>
    <col min="12039" max="12039" width="22.85546875" style="1" bestFit="1" customWidth="1"/>
    <col min="12040" max="12040" width="20.42578125" style="1" bestFit="1" customWidth="1"/>
    <col min="12041" max="12041" width="30.140625" style="1" customWidth="1"/>
    <col min="12042" max="12042" width="20.28515625" style="1" customWidth="1"/>
    <col min="12043" max="12043" width="20.7109375" style="1" bestFit="1" customWidth="1"/>
    <col min="12044" max="12044" width="21.85546875" style="1" customWidth="1"/>
    <col min="12045" max="12048" width="11.42578125" style="1"/>
    <col min="12049" max="12049" width="20.28515625" style="1" bestFit="1" customWidth="1"/>
    <col min="12050" max="12289" width="11.42578125" style="1"/>
    <col min="12290" max="12290" width="14.42578125" style="1" bestFit="1" customWidth="1"/>
    <col min="12291" max="12293" width="22.85546875" style="1" bestFit="1" customWidth="1"/>
    <col min="12294" max="12294" width="22.28515625" style="1" bestFit="1" customWidth="1"/>
    <col min="12295" max="12295" width="22.85546875" style="1" bestFit="1" customWidth="1"/>
    <col min="12296" max="12296" width="20.42578125" style="1" bestFit="1" customWidth="1"/>
    <col min="12297" max="12297" width="30.140625" style="1" customWidth="1"/>
    <col min="12298" max="12298" width="20.28515625" style="1" customWidth="1"/>
    <col min="12299" max="12299" width="20.7109375" style="1" bestFit="1" customWidth="1"/>
    <col min="12300" max="12300" width="21.85546875" style="1" customWidth="1"/>
    <col min="12301" max="12304" width="11.42578125" style="1"/>
    <col min="12305" max="12305" width="20.28515625" style="1" bestFit="1" customWidth="1"/>
    <col min="12306" max="12545" width="11.42578125" style="1"/>
    <col min="12546" max="12546" width="14.42578125" style="1" bestFit="1" customWidth="1"/>
    <col min="12547" max="12549" width="22.85546875" style="1" bestFit="1" customWidth="1"/>
    <col min="12550" max="12550" width="22.28515625" style="1" bestFit="1" customWidth="1"/>
    <col min="12551" max="12551" width="22.85546875" style="1" bestFit="1" customWidth="1"/>
    <col min="12552" max="12552" width="20.42578125" style="1" bestFit="1" customWidth="1"/>
    <col min="12553" max="12553" width="30.140625" style="1" customWidth="1"/>
    <col min="12554" max="12554" width="20.28515625" style="1" customWidth="1"/>
    <col min="12555" max="12555" width="20.7109375" style="1" bestFit="1" customWidth="1"/>
    <col min="12556" max="12556" width="21.85546875" style="1" customWidth="1"/>
    <col min="12557" max="12560" width="11.42578125" style="1"/>
    <col min="12561" max="12561" width="20.28515625" style="1" bestFit="1" customWidth="1"/>
    <col min="12562" max="12801" width="11.42578125" style="1"/>
    <col min="12802" max="12802" width="14.42578125" style="1" bestFit="1" customWidth="1"/>
    <col min="12803" max="12805" width="22.85546875" style="1" bestFit="1" customWidth="1"/>
    <col min="12806" max="12806" width="22.28515625" style="1" bestFit="1" customWidth="1"/>
    <col min="12807" max="12807" width="22.85546875" style="1" bestFit="1" customWidth="1"/>
    <col min="12808" max="12808" width="20.42578125" style="1" bestFit="1" customWidth="1"/>
    <col min="12809" max="12809" width="30.140625" style="1" customWidth="1"/>
    <col min="12810" max="12810" width="20.28515625" style="1" customWidth="1"/>
    <col min="12811" max="12811" width="20.7109375" style="1" bestFit="1" customWidth="1"/>
    <col min="12812" max="12812" width="21.85546875" style="1" customWidth="1"/>
    <col min="12813" max="12816" width="11.42578125" style="1"/>
    <col min="12817" max="12817" width="20.28515625" style="1" bestFit="1" customWidth="1"/>
    <col min="12818" max="13057" width="11.42578125" style="1"/>
    <col min="13058" max="13058" width="14.42578125" style="1" bestFit="1" customWidth="1"/>
    <col min="13059" max="13061" width="22.85546875" style="1" bestFit="1" customWidth="1"/>
    <col min="13062" max="13062" width="22.28515625" style="1" bestFit="1" customWidth="1"/>
    <col min="13063" max="13063" width="22.85546875" style="1" bestFit="1" customWidth="1"/>
    <col min="13064" max="13064" width="20.42578125" style="1" bestFit="1" customWidth="1"/>
    <col min="13065" max="13065" width="30.140625" style="1" customWidth="1"/>
    <col min="13066" max="13066" width="20.28515625" style="1" customWidth="1"/>
    <col min="13067" max="13067" width="20.7109375" style="1" bestFit="1" customWidth="1"/>
    <col min="13068" max="13068" width="21.85546875" style="1" customWidth="1"/>
    <col min="13069" max="13072" width="11.42578125" style="1"/>
    <col min="13073" max="13073" width="20.28515625" style="1" bestFit="1" customWidth="1"/>
    <col min="13074" max="13313" width="11.42578125" style="1"/>
    <col min="13314" max="13314" width="14.42578125" style="1" bestFit="1" customWidth="1"/>
    <col min="13315" max="13317" width="22.85546875" style="1" bestFit="1" customWidth="1"/>
    <col min="13318" max="13318" width="22.28515625" style="1" bestFit="1" customWidth="1"/>
    <col min="13319" max="13319" width="22.85546875" style="1" bestFit="1" customWidth="1"/>
    <col min="13320" max="13320" width="20.42578125" style="1" bestFit="1" customWidth="1"/>
    <col min="13321" max="13321" width="30.140625" style="1" customWidth="1"/>
    <col min="13322" max="13322" width="20.28515625" style="1" customWidth="1"/>
    <col min="13323" max="13323" width="20.7109375" style="1" bestFit="1" customWidth="1"/>
    <col min="13324" max="13324" width="21.85546875" style="1" customWidth="1"/>
    <col min="13325" max="13328" width="11.42578125" style="1"/>
    <col min="13329" max="13329" width="20.28515625" style="1" bestFit="1" customWidth="1"/>
    <col min="13330" max="13569" width="11.42578125" style="1"/>
    <col min="13570" max="13570" width="14.42578125" style="1" bestFit="1" customWidth="1"/>
    <col min="13571" max="13573" width="22.85546875" style="1" bestFit="1" customWidth="1"/>
    <col min="13574" max="13574" width="22.28515625" style="1" bestFit="1" customWidth="1"/>
    <col min="13575" max="13575" width="22.85546875" style="1" bestFit="1" customWidth="1"/>
    <col min="13576" max="13576" width="20.42578125" style="1" bestFit="1" customWidth="1"/>
    <col min="13577" max="13577" width="30.140625" style="1" customWidth="1"/>
    <col min="13578" max="13578" width="20.28515625" style="1" customWidth="1"/>
    <col min="13579" max="13579" width="20.7109375" style="1" bestFit="1" customWidth="1"/>
    <col min="13580" max="13580" width="21.85546875" style="1" customWidth="1"/>
    <col min="13581" max="13584" width="11.42578125" style="1"/>
    <col min="13585" max="13585" width="20.28515625" style="1" bestFit="1" customWidth="1"/>
    <col min="13586" max="13825" width="11.42578125" style="1"/>
    <col min="13826" max="13826" width="14.42578125" style="1" bestFit="1" customWidth="1"/>
    <col min="13827" max="13829" width="22.85546875" style="1" bestFit="1" customWidth="1"/>
    <col min="13830" max="13830" width="22.28515625" style="1" bestFit="1" customWidth="1"/>
    <col min="13831" max="13831" width="22.85546875" style="1" bestFit="1" customWidth="1"/>
    <col min="13832" max="13832" width="20.42578125" style="1" bestFit="1" customWidth="1"/>
    <col min="13833" max="13833" width="30.140625" style="1" customWidth="1"/>
    <col min="13834" max="13834" width="20.28515625" style="1" customWidth="1"/>
    <col min="13835" max="13835" width="20.7109375" style="1" bestFit="1" customWidth="1"/>
    <col min="13836" max="13836" width="21.85546875" style="1" customWidth="1"/>
    <col min="13837" max="13840" width="11.42578125" style="1"/>
    <col min="13841" max="13841" width="20.28515625" style="1" bestFit="1" customWidth="1"/>
    <col min="13842" max="14081" width="11.42578125" style="1"/>
    <col min="14082" max="14082" width="14.42578125" style="1" bestFit="1" customWidth="1"/>
    <col min="14083" max="14085" width="22.85546875" style="1" bestFit="1" customWidth="1"/>
    <col min="14086" max="14086" width="22.28515625" style="1" bestFit="1" customWidth="1"/>
    <col min="14087" max="14087" width="22.85546875" style="1" bestFit="1" customWidth="1"/>
    <col min="14088" max="14088" width="20.42578125" style="1" bestFit="1" customWidth="1"/>
    <col min="14089" max="14089" width="30.140625" style="1" customWidth="1"/>
    <col min="14090" max="14090" width="20.28515625" style="1" customWidth="1"/>
    <col min="14091" max="14091" width="20.7109375" style="1" bestFit="1" customWidth="1"/>
    <col min="14092" max="14092" width="21.85546875" style="1" customWidth="1"/>
    <col min="14093" max="14096" width="11.42578125" style="1"/>
    <col min="14097" max="14097" width="20.28515625" style="1" bestFit="1" customWidth="1"/>
    <col min="14098" max="14337" width="11.42578125" style="1"/>
    <col min="14338" max="14338" width="14.42578125" style="1" bestFit="1" customWidth="1"/>
    <col min="14339" max="14341" width="22.85546875" style="1" bestFit="1" customWidth="1"/>
    <col min="14342" max="14342" width="22.28515625" style="1" bestFit="1" customWidth="1"/>
    <col min="14343" max="14343" width="22.85546875" style="1" bestFit="1" customWidth="1"/>
    <col min="14344" max="14344" width="20.42578125" style="1" bestFit="1" customWidth="1"/>
    <col min="14345" max="14345" width="30.140625" style="1" customWidth="1"/>
    <col min="14346" max="14346" width="20.28515625" style="1" customWidth="1"/>
    <col min="14347" max="14347" width="20.7109375" style="1" bestFit="1" customWidth="1"/>
    <col min="14348" max="14348" width="21.85546875" style="1" customWidth="1"/>
    <col min="14349" max="14352" width="11.42578125" style="1"/>
    <col min="14353" max="14353" width="20.28515625" style="1" bestFit="1" customWidth="1"/>
    <col min="14354" max="14593" width="11.42578125" style="1"/>
    <col min="14594" max="14594" width="14.42578125" style="1" bestFit="1" customWidth="1"/>
    <col min="14595" max="14597" width="22.85546875" style="1" bestFit="1" customWidth="1"/>
    <col min="14598" max="14598" width="22.28515625" style="1" bestFit="1" customWidth="1"/>
    <col min="14599" max="14599" width="22.85546875" style="1" bestFit="1" customWidth="1"/>
    <col min="14600" max="14600" width="20.42578125" style="1" bestFit="1" customWidth="1"/>
    <col min="14601" max="14601" width="30.140625" style="1" customWidth="1"/>
    <col min="14602" max="14602" width="20.28515625" style="1" customWidth="1"/>
    <col min="14603" max="14603" width="20.7109375" style="1" bestFit="1" customWidth="1"/>
    <col min="14604" max="14604" width="21.85546875" style="1" customWidth="1"/>
    <col min="14605" max="14608" width="11.42578125" style="1"/>
    <col min="14609" max="14609" width="20.28515625" style="1" bestFit="1" customWidth="1"/>
    <col min="14610" max="14849" width="11.42578125" style="1"/>
    <col min="14850" max="14850" width="14.42578125" style="1" bestFit="1" customWidth="1"/>
    <col min="14851" max="14853" width="22.85546875" style="1" bestFit="1" customWidth="1"/>
    <col min="14854" max="14854" width="22.28515625" style="1" bestFit="1" customWidth="1"/>
    <col min="14855" max="14855" width="22.85546875" style="1" bestFit="1" customWidth="1"/>
    <col min="14856" max="14856" width="20.42578125" style="1" bestFit="1" customWidth="1"/>
    <col min="14857" max="14857" width="30.140625" style="1" customWidth="1"/>
    <col min="14858" max="14858" width="20.28515625" style="1" customWidth="1"/>
    <col min="14859" max="14859" width="20.7109375" style="1" bestFit="1" customWidth="1"/>
    <col min="14860" max="14860" width="21.85546875" style="1" customWidth="1"/>
    <col min="14861" max="14864" width="11.42578125" style="1"/>
    <col min="14865" max="14865" width="20.28515625" style="1" bestFit="1" customWidth="1"/>
    <col min="14866" max="15105" width="11.42578125" style="1"/>
    <col min="15106" max="15106" width="14.42578125" style="1" bestFit="1" customWidth="1"/>
    <col min="15107" max="15109" width="22.85546875" style="1" bestFit="1" customWidth="1"/>
    <col min="15110" max="15110" width="22.28515625" style="1" bestFit="1" customWidth="1"/>
    <col min="15111" max="15111" width="22.85546875" style="1" bestFit="1" customWidth="1"/>
    <col min="15112" max="15112" width="20.42578125" style="1" bestFit="1" customWidth="1"/>
    <col min="15113" max="15113" width="30.140625" style="1" customWidth="1"/>
    <col min="15114" max="15114" width="20.28515625" style="1" customWidth="1"/>
    <col min="15115" max="15115" width="20.7109375" style="1" bestFit="1" customWidth="1"/>
    <col min="15116" max="15116" width="21.85546875" style="1" customWidth="1"/>
    <col min="15117" max="15120" width="11.42578125" style="1"/>
    <col min="15121" max="15121" width="20.28515625" style="1" bestFit="1" customWidth="1"/>
    <col min="15122" max="15361" width="11.42578125" style="1"/>
    <col min="15362" max="15362" width="14.42578125" style="1" bestFit="1" customWidth="1"/>
    <col min="15363" max="15365" width="22.85546875" style="1" bestFit="1" customWidth="1"/>
    <col min="15366" max="15366" width="22.28515625" style="1" bestFit="1" customWidth="1"/>
    <col min="15367" max="15367" width="22.85546875" style="1" bestFit="1" customWidth="1"/>
    <col min="15368" max="15368" width="20.42578125" style="1" bestFit="1" customWidth="1"/>
    <col min="15369" max="15369" width="30.140625" style="1" customWidth="1"/>
    <col min="15370" max="15370" width="20.28515625" style="1" customWidth="1"/>
    <col min="15371" max="15371" width="20.7109375" style="1" bestFit="1" customWidth="1"/>
    <col min="15372" max="15372" width="21.85546875" style="1" customWidth="1"/>
    <col min="15373" max="15376" width="11.42578125" style="1"/>
    <col min="15377" max="15377" width="20.28515625" style="1" bestFit="1" customWidth="1"/>
    <col min="15378" max="15617" width="11.42578125" style="1"/>
    <col min="15618" max="15618" width="14.42578125" style="1" bestFit="1" customWidth="1"/>
    <col min="15619" max="15621" width="22.85546875" style="1" bestFit="1" customWidth="1"/>
    <col min="15622" max="15622" width="22.28515625" style="1" bestFit="1" customWidth="1"/>
    <col min="15623" max="15623" width="22.85546875" style="1" bestFit="1" customWidth="1"/>
    <col min="15624" max="15624" width="20.42578125" style="1" bestFit="1" customWidth="1"/>
    <col min="15625" max="15625" width="30.140625" style="1" customWidth="1"/>
    <col min="15626" max="15626" width="20.28515625" style="1" customWidth="1"/>
    <col min="15627" max="15627" width="20.7109375" style="1" bestFit="1" customWidth="1"/>
    <col min="15628" max="15628" width="21.85546875" style="1" customWidth="1"/>
    <col min="15629" max="15632" width="11.42578125" style="1"/>
    <col min="15633" max="15633" width="20.28515625" style="1" bestFit="1" customWidth="1"/>
    <col min="15634" max="15873" width="11.42578125" style="1"/>
    <col min="15874" max="15874" width="14.42578125" style="1" bestFit="1" customWidth="1"/>
    <col min="15875" max="15877" width="22.85546875" style="1" bestFit="1" customWidth="1"/>
    <col min="15878" max="15878" width="22.28515625" style="1" bestFit="1" customWidth="1"/>
    <col min="15879" max="15879" width="22.85546875" style="1" bestFit="1" customWidth="1"/>
    <col min="15880" max="15880" width="20.42578125" style="1" bestFit="1" customWidth="1"/>
    <col min="15881" max="15881" width="30.140625" style="1" customWidth="1"/>
    <col min="15882" max="15882" width="20.28515625" style="1" customWidth="1"/>
    <col min="15883" max="15883" width="20.7109375" style="1" bestFit="1" customWidth="1"/>
    <col min="15884" max="15884" width="21.85546875" style="1" customWidth="1"/>
    <col min="15885" max="15888" width="11.42578125" style="1"/>
    <col min="15889" max="15889" width="20.28515625" style="1" bestFit="1" customWidth="1"/>
    <col min="15890" max="16129" width="11.42578125" style="1"/>
    <col min="16130" max="16130" width="14.42578125" style="1" bestFit="1" customWidth="1"/>
    <col min="16131" max="16133" width="22.85546875" style="1" bestFit="1" customWidth="1"/>
    <col min="16134" max="16134" width="22.28515625" style="1" bestFit="1" customWidth="1"/>
    <col min="16135" max="16135" width="22.85546875" style="1" bestFit="1" customWidth="1"/>
    <col min="16136" max="16136" width="20.42578125" style="1" bestFit="1" customWidth="1"/>
    <col min="16137" max="16137" width="30.140625" style="1" customWidth="1"/>
    <col min="16138" max="16138" width="20.28515625" style="1" customWidth="1"/>
    <col min="16139" max="16139" width="20.7109375" style="1" bestFit="1" customWidth="1"/>
    <col min="16140" max="16140" width="21.85546875" style="1" customWidth="1"/>
    <col min="16141" max="16144" width="11.42578125" style="1"/>
    <col min="16145" max="16145" width="20.28515625" style="1" bestFit="1" customWidth="1"/>
    <col min="16146" max="16384" width="11.42578125" style="1"/>
  </cols>
  <sheetData>
    <row r="2" spans="2:8" ht="15" x14ac:dyDescent="0.25">
      <c r="B2" s="49" t="s">
        <v>33</v>
      </c>
      <c r="C2" s="50"/>
      <c r="D2" s="50"/>
      <c r="E2" s="50"/>
      <c r="F2" s="50"/>
      <c r="G2" s="51"/>
    </row>
    <row r="3" spans="2:8" ht="15" customHeight="1" x14ac:dyDescent="0.25">
      <c r="B3" s="52" t="s">
        <v>42</v>
      </c>
      <c r="C3" s="53"/>
      <c r="D3" s="53"/>
      <c r="E3" s="53"/>
      <c r="F3" s="53"/>
      <c r="G3" s="54"/>
    </row>
    <row r="4" spans="2:8" ht="15" customHeight="1" x14ac:dyDescent="0.25">
      <c r="B4" s="52" t="s">
        <v>32</v>
      </c>
      <c r="C4" s="53"/>
      <c r="D4" s="53"/>
      <c r="E4" s="53"/>
      <c r="F4" s="53"/>
      <c r="G4" s="54"/>
    </row>
    <row r="5" spans="2:8" ht="15" customHeight="1" x14ac:dyDescent="0.25">
      <c r="B5" s="52" t="s">
        <v>35</v>
      </c>
      <c r="C5" s="53"/>
      <c r="D5" s="53"/>
      <c r="E5" s="53"/>
      <c r="F5" s="53"/>
      <c r="G5" s="54"/>
    </row>
    <row r="6" spans="2:8" ht="15" customHeight="1" x14ac:dyDescent="0.25">
      <c r="B6" s="55" t="s">
        <v>54</v>
      </c>
      <c r="C6" s="56"/>
      <c r="D6" s="56"/>
      <c r="E6" s="56"/>
      <c r="F6" s="56"/>
      <c r="G6" s="57"/>
    </row>
    <row r="7" spans="2:8" ht="15" x14ac:dyDescent="0.25">
      <c r="B7" s="9" t="s">
        <v>2</v>
      </c>
      <c r="C7" s="9" t="s">
        <v>10</v>
      </c>
      <c r="D7" s="9" t="s">
        <v>11</v>
      </c>
      <c r="E7" s="9" t="s">
        <v>12</v>
      </c>
      <c r="F7" s="9" t="s">
        <v>13</v>
      </c>
      <c r="G7" s="9" t="s">
        <v>14</v>
      </c>
    </row>
    <row r="8" spans="2:8" x14ac:dyDescent="0.2">
      <c r="B8" s="4" t="s">
        <v>15</v>
      </c>
      <c r="C8" s="4">
        <v>42258564896.640007</v>
      </c>
      <c r="D8" s="4">
        <v>64454905688.540001</v>
      </c>
      <c r="E8" s="4">
        <v>2616180106.3399916</v>
      </c>
      <c r="F8" s="28">
        <f t="shared" ref="F8:F12" si="0">+D8-E8</f>
        <v>61838725582.200012</v>
      </c>
      <c r="G8" s="4">
        <f>+C8+D8-E8</f>
        <v>104097290478.84001</v>
      </c>
    </row>
    <row r="9" spans="2:8" x14ac:dyDescent="0.2">
      <c r="B9" s="4" t="s">
        <v>16</v>
      </c>
      <c r="C9" s="4">
        <f>G8</f>
        <v>104097290478.84001</v>
      </c>
      <c r="D9" s="4">
        <v>23349781941.919998</v>
      </c>
      <c r="E9" s="4">
        <v>11775557699.920023</v>
      </c>
      <c r="F9" s="28">
        <f t="shared" si="0"/>
        <v>11574224241.999975</v>
      </c>
      <c r="G9" s="4">
        <f>+C9+D9-E9</f>
        <v>115671514720.83998</v>
      </c>
    </row>
    <row r="10" spans="2:8" x14ac:dyDescent="0.2">
      <c r="B10" s="4" t="s">
        <v>17</v>
      </c>
      <c r="C10" s="4">
        <f>G9</f>
        <v>115671514720.83998</v>
      </c>
      <c r="D10" s="4">
        <v>6717520059.3699999</v>
      </c>
      <c r="E10" s="4">
        <v>10571377109.039984</v>
      </c>
      <c r="F10" s="27">
        <f t="shared" si="0"/>
        <v>-3853857049.6699839</v>
      </c>
      <c r="G10" s="4">
        <f t="shared" ref="G10:G12" si="1">+C10+D10-E10</f>
        <v>111817657671.17</v>
      </c>
    </row>
    <row r="11" spans="2:8" x14ac:dyDescent="0.2">
      <c r="B11" s="4" t="s">
        <v>18</v>
      </c>
      <c r="C11" s="4">
        <f>G10</f>
        <v>111817657671.17</v>
      </c>
      <c r="D11" s="4">
        <v>20299079955.93</v>
      </c>
      <c r="E11" s="4">
        <v>21977118123.160011</v>
      </c>
      <c r="F11" s="4">
        <f>+D11-E11</f>
        <v>-1678038167.230011</v>
      </c>
      <c r="G11" s="4">
        <f t="shared" si="1"/>
        <v>110139619503.94</v>
      </c>
    </row>
    <row r="12" spans="2:8" x14ac:dyDescent="0.2">
      <c r="B12" s="4" t="s">
        <v>19</v>
      </c>
      <c r="C12" s="4">
        <f t="shared" ref="C12" si="2">G11</f>
        <v>110139619503.94</v>
      </c>
      <c r="D12" s="4">
        <v>12175588700.6</v>
      </c>
      <c r="E12" s="4">
        <v>16012728794.859989</v>
      </c>
      <c r="F12" s="4">
        <f t="shared" si="0"/>
        <v>-3837140094.2599888</v>
      </c>
      <c r="G12" s="4">
        <f t="shared" si="1"/>
        <v>106302479409.68002</v>
      </c>
    </row>
    <row r="13" spans="2:8" ht="15" x14ac:dyDescent="0.25">
      <c r="B13" s="5"/>
      <c r="C13" s="6"/>
      <c r="D13" s="4">
        <f>SUM(D8:D12)</f>
        <v>126996876346.35999</v>
      </c>
      <c r="E13" s="4">
        <f>SUM(E8:E12)</f>
        <v>62952961833.319992</v>
      </c>
      <c r="F13" s="5"/>
      <c r="G13" s="7"/>
      <c r="H13" s="8"/>
    </row>
    <row r="15" spans="2:8" x14ac:dyDescent="0.2">
      <c r="D15" s="3"/>
    </row>
  </sheetData>
  <mergeCells count="5">
    <mergeCell ref="B2:G2"/>
    <mergeCell ref="B3:G3"/>
    <mergeCell ref="B4:G4"/>
    <mergeCell ref="B5:G5"/>
    <mergeCell ref="B6:G6"/>
  </mergeCells>
  <conditionalFormatting sqref="F8:F12">
    <cfRule type="cellIs" dxfId="3" priority="1" operator="equal">
      <formula>0</formula>
    </cfRule>
    <cfRule type="cellIs" dxfId="2" priority="2" operator="greaterThan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ageMargins left="0.7" right="0.7" top="0.75" bottom="0.75" header="0.3" footer="0.3"/>
  <pageSetup scale="5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1"/>
  <sheetViews>
    <sheetView showGridLines="0" workbookViewId="0">
      <selection activeCell="E22" sqref="E22"/>
    </sheetView>
  </sheetViews>
  <sheetFormatPr baseColWidth="10" defaultRowHeight="14.25" x14ac:dyDescent="0.25"/>
  <cols>
    <col min="1" max="1" width="11.42578125" style="20"/>
    <col min="2" max="2" width="67.85546875" style="20" bestFit="1" customWidth="1"/>
    <col min="3" max="3" width="30.5703125" style="20" customWidth="1"/>
    <col min="4" max="4" width="26" style="20" bestFit="1" customWidth="1"/>
    <col min="5" max="5" width="29" style="20" bestFit="1" customWidth="1"/>
    <col min="6" max="7" width="25.85546875" style="20" bestFit="1" customWidth="1"/>
    <col min="8" max="8" width="24.5703125" style="20" bestFit="1" customWidth="1"/>
    <col min="9" max="16384" width="11.42578125" style="20"/>
  </cols>
  <sheetData>
    <row r="2" spans="2:8" ht="15" x14ac:dyDescent="0.25">
      <c r="B2" s="29" t="s">
        <v>33</v>
      </c>
      <c r="C2" s="30"/>
      <c r="D2" s="30"/>
    </row>
    <row r="3" spans="2:8" ht="15" x14ac:dyDescent="0.25">
      <c r="B3" s="31" t="s">
        <v>42</v>
      </c>
      <c r="C3" s="30"/>
      <c r="D3" s="30"/>
    </row>
    <row r="4" spans="2:8" ht="15" x14ac:dyDescent="0.25">
      <c r="B4" s="32" t="s">
        <v>36</v>
      </c>
      <c r="C4" s="30"/>
      <c r="D4" s="30"/>
    </row>
    <row r="5" spans="2:8" ht="15" x14ac:dyDescent="0.25">
      <c r="B5" s="33"/>
      <c r="C5" s="33"/>
      <c r="D5" s="33"/>
    </row>
    <row r="6" spans="2:8" ht="15" x14ac:dyDescent="0.25">
      <c r="B6" s="34" t="s">
        <v>53</v>
      </c>
      <c r="C6" s="34" t="s">
        <v>57</v>
      </c>
      <c r="D6" s="35" t="s">
        <v>58</v>
      </c>
      <c r="E6" s="35" t="s">
        <v>59</v>
      </c>
      <c r="F6" s="35" t="s">
        <v>60</v>
      </c>
      <c r="G6" s="35" t="s">
        <v>61</v>
      </c>
      <c r="H6" s="35" t="s">
        <v>62</v>
      </c>
    </row>
    <row r="7" spans="2:8" ht="15" x14ac:dyDescent="0.25">
      <c r="B7" s="36" t="s">
        <v>37</v>
      </c>
      <c r="C7" s="12">
        <v>18750291495.139999</v>
      </c>
      <c r="D7" s="37">
        <v>48636514047.800003</v>
      </c>
      <c r="E7" s="37">
        <v>104058064999.63</v>
      </c>
      <c r="F7" s="37">
        <v>95492123523.080002</v>
      </c>
      <c r="G7" s="37">
        <v>87921984274.759995</v>
      </c>
      <c r="H7" s="37">
        <v>95040762732.809998</v>
      </c>
    </row>
    <row r="8" spans="2:8" ht="15" x14ac:dyDescent="0.25">
      <c r="B8" s="38" t="s">
        <v>38</v>
      </c>
      <c r="C8" s="12">
        <v>21998639648.52</v>
      </c>
      <c r="D8" s="39">
        <v>53953545337.059998</v>
      </c>
      <c r="E8" s="39">
        <v>8106343520.2700005</v>
      </c>
      <c r="F8" s="39">
        <v>14148759887.639999</v>
      </c>
      <c r="G8" s="39">
        <v>19842580459.099998</v>
      </c>
      <c r="H8" s="39">
        <v>8162032662.6999998</v>
      </c>
    </row>
    <row r="9" spans="2:8" ht="15" x14ac:dyDescent="0.25">
      <c r="B9" s="38" t="s">
        <v>39</v>
      </c>
      <c r="C9" s="12">
        <v>1509633752.98</v>
      </c>
      <c r="D9" s="39">
        <v>203485099.56999999</v>
      </c>
      <c r="E9" s="39">
        <v>426735690.55000001</v>
      </c>
      <c r="F9" s="39">
        <v>560350079.13999999</v>
      </c>
      <c r="G9" s="39">
        <v>489785897.94</v>
      </c>
      <c r="H9" s="39">
        <v>181854733.44999999</v>
      </c>
    </row>
    <row r="10" spans="2:8" ht="15" x14ac:dyDescent="0.25">
      <c r="B10" s="38" t="s">
        <v>40</v>
      </c>
      <c r="C10" s="15">
        <v>908</v>
      </c>
      <c r="D10" s="40">
        <v>908</v>
      </c>
      <c r="E10" s="40">
        <v>908</v>
      </c>
      <c r="F10" s="40">
        <v>908</v>
      </c>
      <c r="G10" s="40">
        <v>908</v>
      </c>
      <c r="H10" s="40">
        <v>908</v>
      </c>
    </row>
    <row r="11" spans="2:8" ht="15.75" x14ac:dyDescent="0.25">
      <c r="B11" s="41" t="s">
        <v>41</v>
      </c>
      <c r="C11" s="17">
        <f t="shared" ref="C11:H11" si="0">C7+C8+C9</f>
        <v>42258564896.640007</v>
      </c>
      <c r="D11" s="17">
        <f t="shared" si="0"/>
        <v>102793544484.43001</v>
      </c>
      <c r="E11" s="17">
        <f t="shared" si="0"/>
        <v>112591144210.45001</v>
      </c>
      <c r="F11" s="17">
        <f t="shared" si="0"/>
        <v>110201233489.86</v>
      </c>
      <c r="G11" s="17">
        <f t="shared" si="0"/>
        <v>108254350631.79999</v>
      </c>
      <c r="H11" s="17">
        <f t="shared" si="0"/>
        <v>103384650128.95999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SALDO INCIAL BANCOS 2024</vt:lpstr>
      <vt:lpstr>DESAGREGADO FLUJO CAJA 2024</vt:lpstr>
      <vt:lpstr>FLUJO DE CAJA VIGENCIA 2024</vt:lpstr>
      <vt:lpstr>SALDO EN CUENTAS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Yessir Jose Lozano Portacio</dc:creator>
  <cp:lastModifiedBy>Leydi Johanna Alonso Torres</cp:lastModifiedBy>
  <cp:lastPrinted>2023-10-13T13:34:54Z</cp:lastPrinted>
  <dcterms:created xsi:type="dcterms:W3CDTF">2023-07-17T16:07:24Z</dcterms:created>
  <dcterms:modified xsi:type="dcterms:W3CDTF">2024-06-27T18:15:51Z</dcterms:modified>
</cp:coreProperties>
</file>